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3"/>
  </bookViews>
  <sheets>
    <sheet name="封面" sheetId="1" r:id="rId1"/>
    <sheet name="工程量清单说明" sheetId="2" r:id="rId2"/>
    <sheet name="汇总表" sheetId="3" r:id="rId3"/>
    <sheet name="100章" sheetId="4" r:id="rId4"/>
    <sheet name="200章" sheetId="5" r:id="rId5"/>
    <sheet name="300章" sheetId="6" r:id="rId6"/>
    <sheet name="400章" sheetId="7" r:id="rId7"/>
  </sheets>
  <definedNames>
    <definedName name="_xlnm.Print_Titles" localSheetId="5">'300章'!$1:$3</definedName>
  </definedNames>
  <calcPr fullCalcOnLoad="1"/>
</workbook>
</file>

<file path=xl/sharedStrings.xml><?xml version="1.0" encoding="utf-8"?>
<sst xmlns="http://schemas.openxmlformats.org/spreadsheetml/2006/main" count="277" uniqueCount="191">
  <si>
    <t>中国·江西</t>
  </si>
  <si>
    <r>
      <t xml:space="preserve">工程量清单
</t>
    </r>
    <r>
      <rPr>
        <b/>
        <sz val="24"/>
        <rFont val="宋体"/>
        <family val="0"/>
      </rPr>
      <t>（LM1标）</t>
    </r>
  </si>
  <si>
    <t>工程量清单说明及投标报价说明</t>
  </si>
  <si>
    <t>1.工程量清单说明</t>
  </si>
  <si>
    <t>1.1 本工程量清单是根据招标文件中包括的有合同约束力的工程量清单计量规则、图纸以及有关工程量清单的国家标准、行业标准、合同条款中约定的工程量计算规则编制。约定计量规则中没有的子目，其工程量按照有合同约束力的图纸所标示尺寸的理论净量计算。计量采用中华人民共和国法定计量单位。</t>
  </si>
  <si>
    <t>1.2 本工程量清单应与招标文件中的投标人须知、通用合同条款、专用合同条款、工程量清单计量规则、技术规范及图纸等一起阅读和理解。</t>
  </si>
  <si>
    <t>1.3 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15.4款的规定，按监理人确定的单价或总额价计算支付额。</t>
  </si>
  <si>
    <t>1.4 工程量清单各章是按第八章“工程量计量规则”、第七章“技术规范”的相应章次编号的，因此，工程量清单中各章的工程子目的范围与计量等应与“工程量计量规则”“技术规范”相应章节的范围、计量与支付条款结合起来理解或解释。</t>
  </si>
  <si>
    <t>1.5 对作业和材料的—般说明或规定，未重复写入工程量清单内，在给工程量清单各子目标价前，应参阅第七章“技术规范”的有关内容。</t>
  </si>
  <si>
    <t>1.6 工程量清单中所列工程量的变动，丝毫不会降低或影响合同条款的效力，也不免除承包人按规定的标准进行施工和修复缺陷的责任。</t>
  </si>
  <si>
    <t>1.7 图纸中所列的工程数量表及数量汇总表仅是提供资料，不是工程量清单的外延。当图纸与工程量清单所列数量不一致时，以工程量清单所列数量作为报价的依据。</t>
  </si>
  <si>
    <t>2．投标报价说明</t>
  </si>
  <si>
    <t>2.1 工程量清单中的每一子目须填入单价或价格，且只允许有一个报价。</t>
  </si>
  <si>
    <t>2.2 除非合同另有规定，工程量清单中有标价的单价和总额价均已包括了为实施和完成合同工程所需的劳务、材料、机械、质检（自检）、安装、缺陷修复、管理、保险、税费、利润等费用，以及合同明示或暗示的所有责任、义务和一般风险。</t>
  </si>
  <si>
    <t>2.3 工程量清单中投标人没有填入单价或价格的子目，其费用视为己分摊在工程量清单中其他相关子目的单价或价格之中。承包人必须按监理人指令完成工程量清单中未填入单价或价格的子目，但不能得到结算与支付。</t>
  </si>
  <si>
    <t>2.4 符合合同条款规定的全部费用应认为已被计入有标价的工程量清单所列各子目之中，未列子目不予计量的工作，其费用应视为已分摊在本合同工程的有关子目的单价或总额价之中。</t>
  </si>
  <si>
    <t>2.5 承包人用于本合同工程的各类装备的提供、运输、维护、拆卸、拼装等支付的费用，已包括在工程量清单的单价与总额价之中。</t>
  </si>
  <si>
    <t>2.6 工程量清单中各项金额均以人民（元）结算。</t>
  </si>
  <si>
    <t>2.7 暂列金额（不含计日工总额）的数量及拟用子目的说明：</t>
  </si>
  <si>
    <t>2.8 暂估价的数量及拟用子目的说明：无。</t>
  </si>
  <si>
    <r>
      <rPr>
        <sz val="10"/>
        <rFont val="黑体"/>
        <family val="3"/>
      </rPr>
      <t>3.计日工说明：</t>
    </r>
    <r>
      <rPr>
        <sz val="10"/>
        <rFont val="宋体"/>
        <family val="0"/>
      </rPr>
      <t>本项目不使有计日工。</t>
    </r>
  </si>
  <si>
    <t>4.其他说明</t>
  </si>
  <si>
    <t>4.1 工程一切险的保险金额为工程量清单100章（不含工程一切险及第三方责任险的保险费）至600章合计金额的3.0‰。第三者责任险的最低投保金额：100万元，事故次数不限(不计免赔额)保险费率：3‰。根据上述保险费率计算出保险费，填入工程量清单。除上述工程一切险及第三方责任险以外，所投其他保险的保险费均由承包人承担并支付，不在报价中单列。</t>
  </si>
  <si>
    <t>4.2 安全生产费按采购人公布的最高采购限价的1.5%计列，以固定金额形式列入工程量清单支付子目102-3中，按合同条款和技术规范的有关规定计量与支付。</t>
  </si>
  <si>
    <t>4.3 供应商应根据合同规定的交通维护工作内容和要求对交通维护费进行报价，交通维护费报价按投标报价中工程量清单200章至600章合计金额2%填报。</t>
  </si>
  <si>
    <t>投标报价汇总表</t>
  </si>
  <si>
    <t>序号</t>
  </si>
  <si>
    <t>章次</t>
  </si>
  <si>
    <t>科目名称</t>
  </si>
  <si>
    <t>金额（元）</t>
  </si>
  <si>
    <t>总则</t>
  </si>
  <si>
    <t>路基</t>
  </si>
  <si>
    <t>路面</t>
  </si>
  <si>
    <t>桥梁、涵洞</t>
  </si>
  <si>
    <t>第100章～600章清单合计</t>
  </si>
  <si>
    <t>已包含在清单合计的专项暂列金额小计</t>
  </si>
  <si>
    <t>工程量清单</t>
  </si>
  <si>
    <t>清单  第100章  总则</t>
  </si>
  <si>
    <t>子目号</t>
  </si>
  <si>
    <t>子目名称</t>
  </si>
  <si>
    <t>单位</t>
  </si>
  <si>
    <t>工程量计量</t>
  </si>
  <si>
    <t>工程内容</t>
  </si>
  <si>
    <t>数量</t>
  </si>
  <si>
    <t>单价</t>
  </si>
  <si>
    <t>合价</t>
  </si>
  <si>
    <t>101-1</t>
  </si>
  <si>
    <t>保险费</t>
  </si>
  <si>
    <t>-a</t>
  </si>
  <si>
    <t>建筑工程一切险</t>
  </si>
  <si>
    <t>总额</t>
  </si>
  <si>
    <t>1.承包人按照合同条款约定的保险费率及保费计算方法办理建筑工程一切险，根据保险公司的保单金额以总额为单位计量国
2.保险期为合同约定的施工期及缺陷责任期；
3.承包人施工机械设备保险和雇用人员工伤事故保险费、人身意外伤害保险费由承包人承担</t>
  </si>
  <si>
    <t>根据合同条款办理建筑工程一切险</t>
  </si>
  <si>
    <t>-b</t>
  </si>
  <si>
    <t>第三方责任险</t>
  </si>
  <si>
    <t>1.承包人按照合同条款约定的保险费率及保费计算方法办理第三者责任险，根据保险公司的保单金额以总额为单位计量；
2.保险期为合同约定的施工期及缺陷责任期</t>
  </si>
  <si>
    <t>根据合同条款办理第三者责任险</t>
  </si>
  <si>
    <t>102-1</t>
  </si>
  <si>
    <t>竣工文件</t>
  </si>
  <si>
    <t>以总额为单位计量</t>
  </si>
  <si>
    <t>按《公路工程竣（交）工验收办法》《公路工程竣（交）工验收办法实施细则》及合同条款规定进行编制</t>
  </si>
  <si>
    <t>102-2</t>
  </si>
  <si>
    <t>施工环保费</t>
  </si>
  <si>
    <t>按招标文件技术规范第102.11小节及合同条款规定落实环境保护</t>
  </si>
  <si>
    <t>102-3</t>
  </si>
  <si>
    <t>安全生产费</t>
  </si>
  <si>
    <t>按招标人公布的最高投标限价的1.5%以总额为单位计量</t>
  </si>
  <si>
    <t>按招标文件技术规范第102.13小节及合同条款规定落实安全生产</t>
  </si>
  <si>
    <t>102-5</t>
  </si>
  <si>
    <t>交通维护费（暂列金额）</t>
  </si>
  <si>
    <t>以实际发生的工程量计量</t>
  </si>
  <si>
    <t>临时标志牌、安全锥、标线等临时设施的设置及购置（含临时设施的更换）、维护保养管理，协调交警、路政等对于运营路面的救援、疏导、应急投入等</t>
  </si>
  <si>
    <t>104-1</t>
  </si>
  <si>
    <t>承包人驻地建设</t>
  </si>
  <si>
    <t>1.承包人驻地建设包括：施工与管理所需的办公室、住房、工地试验室、车间、工作场地、预制场地、仓库与储料场、拌和场、医疗卫生与消防设施等；
2.驻地的建设、管理与维护；
3.工程交工时，按照合同或协议要求将驻地移走、清除、恢复原貌</t>
  </si>
  <si>
    <t>清单  第100章  合计  人民币</t>
  </si>
  <si>
    <t>清单  第200章  路基</t>
  </si>
  <si>
    <t>202-2</t>
  </si>
  <si>
    <t>挖除旧路面</t>
  </si>
  <si>
    <t>破碎隧道内混凝土面板</t>
  </si>
  <si>
    <r>
      <t>m</t>
    </r>
    <r>
      <rPr>
        <vertAlign val="superscript"/>
        <sz val="9"/>
        <color indexed="8"/>
        <rFont val="宋体"/>
        <family val="0"/>
      </rPr>
      <t>3</t>
    </r>
  </si>
  <si>
    <t>依据图纸所示位置，挖除隧道内已损坏的路面，以立方米为单位计量</t>
  </si>
  <si>
    <t>1.挖除；
2.装卸、移运处理；
3.场地清理、平整</t>
  </si>
  <si>
    <t>铣刨沥青混凝土面层</t>
  </si>
  <si>
    <t>依据图纸所示位置，以立方米为单位计量</t>
  </si>
  <si>
    <t>-c</t>
  </si>
  <si>
    <t>铣刨基层</t>
  </si>
  <si>
    <t>-d</t>
  </si>
  <si>
    <t>铣刨冷再生</t>
  </si>
  <si>
    <r>
      <t>2</t>
    </r>
    <r>
      <rPr>
        <sz val="9"/>
        <rFont val="宋体"/>
        <family val="0"/>
      </rPr>
      <t>05-1</t>
    </r>
  </si>
  <si>
    <t>软土路基处理</t>
  </si>
  <si>
    <t>-p</t>
  </si>
  <si>
    <t>水泥注浆</t>
  </si>
  <si>
    <r>
      <t>m</t>
    </r>
    <r>
      <rPr>
        <vertAlign val="superscript"/>
        <sz val="9"/>
        <color indexed="8"/>
        <rFont val="宋体"/>
        <family val="0"/>
      </rPr>
      <t>2</t>
    </r>
  </si>
  <si>
    <t>依据图纸所示位置，以平方米为单位计量</t>
  </si>
  <si>
    <t>1.材料制备；
2.交通控制、钻孔；
3.注浆；
4.封孔；
5.养生；
6.清扫环境及开放交通</t>
  </si>
  <si>
    <t>清单  第200章  合计  人民币</t>
  </si>
  <si>
    <t>清单  第300章  路面</t>
  </si>
  <si>
    <t>304-3</t>
  </si>
  <si>
    <t>水泥稳定碎石基层</t>
  </si>
  <si>
    <t>依据图纸所示尺寸、范围，按照铺筑体积以立方米为单位计量</t>
  </si>
  <si>
    <t>1.检查、清理下承层、洒水；
2.拌和、运输、摊铺；
3.整平、整型；
4.洒水、碾压、初期养护</t>
  </si>
  <si>
    <t>307-1</t>
  </si>
  <si>
    <t>沥青稳定碎石基层（ATB-25)</t>
  </si>
  <si>
    <r>
      <t>3</t>
    </r>
    <r>
      <rPr>
        <sz val="9"/>
        <rFont val="宋体"/>
        <family val="0"/>
      </rPr>
      <t>08-1</t>
    </r>
  </si>
  <si>
    <t>高渗透乳化沥青透层</t>
  </si>
  <si>
    <t>依据图纸所示沥青品种、规格、喷油量，按洒布面积以平方米为单位计量</t>
  </si>
  <si>
    <t>1.检查和清扫下承层；
2.材料制备、运输；
3.试洒；
4.沥青洒布车均匀喷洒并检测洒布用量；
5.初期养护</t>
  </si>
  <si>
    <r>
      <t>3</t>
    </r>
    <r>
      <rPr>
        <sz val="9"/>
        <rFont val="宋体"/>
        <family val="0"/>
      </rPr>
      <t>08-2</t>
    </r>
  </si>
  <si>
    <t>粘层</t>
  </si>
  <si>
    <t>改性乳化沥青粘层</t>
  </si>
  <si>
    <r>
      <t>3</t>
    </r>
    <r>
      <rPr>
        <sz val="10"/>
        <rFont val="Times New Roman"/>
        <family val="1"/>
      </rPr>
      <t>09-3</t>
    </r>
  </si>
  <si>
    <t>粗粒式沥青混凝土</t>
  </si>
  <si>
    <t>AC-25</t>
  </si>
  <si>
    <t>依据图纸所示级配类型及压实厚度，按照铺筑的体积以立方米为单位计量</t>
  </si>
  <si>
    <r>
      <t>1.</t>
    </r>
    <r>
      <rPr>
        <sz val="10"/>
        <color indexed="8"/>
        <rFont val="宋体"/>
        <family val="0"/>
      </rPr>
      <t>检查和清理下承层；</t>
    </r>
    <r>
      <rPr>
        <sz val="10"/>
        <color indexed="8"/>
        <rFont val="Times New Roman"/>
        <family val="1"/>
      </rPr>
      <t xml:space="preserve">
2.</t>
    </r>
    <r>
      <rPr>
        <sz val="10"/>
        <color indexed="8"/>
        <rFont val="宋体"/>
        <family val="0"/>
      </rPr>
      <t>拌和设备安装、调试、拆除：</t>
    </r>
    <r>
      <rPr>
        <sz val="10"/>
        <color indexed="8"/>
        <rFont val="Times New Roman"/>
        <family val="1"/>
      </rPr>
      <t xml:space="preserve">
3.</t>
    </r>
    <r>
      <rPr>
        <sz val="10"/>
        <color indexed="8"/>
        <rFont val="宋体"/>
        <family val="0"/>
      </rPr>
      <t>沥青加热、保温、输送、配运料，矿料加热烘干、出料；</t>
    </r>
    <r>
      <rPr>
        <sz val="10"/>
        <color indexed="8"/>
        <rFont val="Times New Roman"/>
        <family val="1"/>
      </rPr>
      <t xml:space="preserve">
4.</t>
    </r>
    <r>
      <rPr>
        <sz val="10"/>
        <color indexed="8"/>
        <rFont val="宋体"/>
        <family val="0"/>
      </rPr>
      <t>运输、摊铺、碾压、成型；</t>
    </r>
    <r>
      <rPr>
        <sz val="10"/>
        <color indexed="8"/>
        <rFont val="Times New Roman"/>
        <family val="1"/>
      </rPr>
      <t xml:space="preserve">
5.</t>
    </r>
    <r>
      <rPr>
        <sz val="10"/>
        <color indexed="8"/>
        <rFont val="宋体"/>
        <family val="0"/>
      </rPr>
      <t>接缝；</t>
    </r>
    <r>
      <rPr>
        <sz val="10"/>
        <color indexed="8"/>
        <rFont val="Times New Roman"/>
        <family val="1"/>
      </rPr>
      <t xml:space="preserve">
7.初期养护</t>
    </r>
  </si>
  <si>
    <t>310-2</t>
  </si>
  <si>
    <t>防水粘结层</t>
  </si>
  <si>
    <t>1.检查和清扫下承层；
2.材料制备、运输；
3.专用设备施工封层；
4.整型、碾压、找补；
5.初期养护</t>
  </si>
  <si>
    <t>310-3</t>
  </si>
  <si>
    <t>玻纤格栅</t>
  </si>
  <si>
    <t>1.依据图纸所示位置和规格、型号，按土层中分层铺设土工格栅的累计净面积以平方米为单位计量；
2.接缝的重叠面积和边缘的包裹面积不予计量</t>
  </si>
  <si>
    <t>1.清理下承层；
2.铺设及固定；
3.接缝处理（搭接、缝接、粘接）；
4.边缘处理</t>
  </si>
  <si>
    <t>310-4</t>
  </si>
  <si>
    <t>防裂贴</t>
  </si>
  <si>
    <r>
      <rPr>
        <sz val="10"/>
        <color indexed="8"/>
        <rFont val="Times New Roman"/>
        <family val="1"/>
      </rPr>
      <t>1.</t>
    </r>
    <r>
      <rPr>
        <sz val="10"/>
        <color indexed="8"/>
        <rFont val="宋体"/>
        <family val="0"/>
      </rPr>
      <t>依据图纸所示位置和规格、型号，按铺设防裂贴的累计净面积以平方米为单位计量；</t>
    </r>
    <r>
      <rPr>
        <sz val="10"/>
        <color indexed="8"/>
        <rFont val="Times New Roman"/>
        <family val="1"/>
      </rPr>
      <t xml:space="preserve">
2.</t>
    </r>
    <r>
      <rPr>
        <sz val="10"/>
        <color indexed="8"/>
        <rFont val="宋体"/>
        <family val="0"/>
      </rPr>
      <t>接缝的重叠面积和边缘的包裹面积不予计量</t>
    </r>
  </si>
  <si>
    <r>
      <rPr>
        <sz val="10"/>
        <color indexed="8"/>
        <rFont val="Times New Roman"/>
        <family val="1"/>
      </rPr>
      <t>1.</t>
    </r>
    <r>
      <rPr>
        <sz val="10"/>
        <color indexed="8"/>
        <rFont val="宋体"/>
        <family val="0"/>
      </rPr>
      <t>清理下承层；</t>
    </r>
    <r>
      <rPr>
        <sz val="10"/>
        <color indexed="8"/>
        <rFont val="Times New Roman"/>
        <family val="1"/>
      </rPr>
      <t xml:space="preserve">
2.</t>
    </r>
    <r>
      <rPr>
        <sz val="10"/>
        <color indexed="8"/>
        <rFont val="宋体"/>
        <family val="0"/>
      </rPr>
      <t>铺设及固定；</t>
    </r>
    <r>
      <rPr>
        <sz val="10"/>
        <color indexed="8"/>
        <rFont val="Times New Roman"/>
        <family val="1"/>
      </rPr>
      <t xml:space="preserve">
3.</t>
    </r>
    <r>
      <rPr>
        <sz val="10"/>
        <color indexed="8"/>
        <rFont val="宋体"/>
        <family val="0"/>
      </rPr>
      <t>接缝处理（搭接、缝接、粘接）；</t>
    </r>
    <r>
      <rPr>
        <sz val="10"/>
        <color indexed="8"/>
        <rFont val="Times New Roman"/>
        <family val="1"/>
      </rPr>
      <t xml:space="preserve">
4.</t>
    </r>
    <r>
      <rPr>
        <sz val="10"/>
        <color indexed="8"/>
        <rFont val="宋体"/>
        <family val="0"/>
      </rPr>
      <t>边缘处理</t>
    </r>
  </si>
  <si>
    <t>311-1</t>
  </si>
  <si>
    <t>细粒式改性沥青混合料路面</t>
  </si>
  <si>
    <t>HVE超粘磨耗层</t>
  </si>
  <si>
    <t>依据图纸所示级配类型及压实厚度，按照铺筑的顶面面积以平方米为单位计量</t>
  </si>
  <si>
    <r>
      <rPr>
        <sz val="10"/>
        <color indexed="8"/>
        <rFont val="Times New Roman"/>
        <family val="1"/>
      </rPr>
      <t>1.检查和清理下承层；
2.拌和设备安装、调试、拆除：
3.改性沥青混合料生产；
4.混合料运输、摊铺、碾压、成型；
5.接缝；
6.初期养护</t>
    </r>
  </si>
  <si>
    <r>
      <t>UTM</t>
    </r>
    <r>
      <rPr>
        <sz val="10"/>
        <rFont val="宋体"/>
        <family val="0"/>
      </rPr>
      <t>超罩面</t>
    </r>
  </si>
  <si>
    <r>
      <rPr>
        <sz val="10"/>
        <rFont val="宋体"/>
        <family val="0"/>
      </rPr>
      <t>改性</t>
    </r>
    <r>
      <rPr>
        <sz val="10"/>
        <rFont val="Times New Roman"/>
        <family val="1"/>
      </rPr>
      <t>AC-13C</t>
    </r>
  </si>
  <si>
    <t>微表处</t>
  </si>
  <si>
    <t>311-2</t>
  </si>
  <si>
    <t>中粒式改性沥青混合料路面</t>
  </si>
  <si>
    <t>改性AC-20</t>
  </si>
  <si>
    <t>m3</t>
  </si>
  <si>
    <r>
      <t>1.</t>
    </r>
    <r>
      <rPr>
        <sz val="10"/>
        <color indexed="8"/>
        <rFont val="宋体"/>
        <family val="0"/>
      </rPr>
      <t>检查和清理下承层；</t>
    </r>
    <r>
      <rPr>
        <sz val="10"/>
        <color indexed="8"/>
        <rFont val="Times New Roman"/>
        <family val="1"/>
      </rPr>
      <t xml:space="preserve">
2.</t>
    </r>
    <r>
      <rPr>
        <sz val="10"/>
        <color indexed="8"/>
        <rFont val="宋体"/>
        <family val="0"/>
      </rPr>
      <t>拌和设备安装、调试、拆除；</t>
    </r>
    <r>
      <rPr>
        <sz val="10"/>
        <color indexed="8"/>
        <rFont val="Times New Roman"/>
        <family val="1"/>
      </rPr>
      <t xml:space="preserve">
3.</t>
    </r>
    <r>
      <rPr>
        <sz val="10"/>
        <color indexed="8"/>
        <rFont val="宋体"/>
        <family val="0"/>
      </rPr>
      <t>改性沥青混合料生产；</t>
    </r>
    <r>
      <rPr>
        <sz val="10"/>
        <color indexed="8"/>
        <rFont val="Times New Roman"/>
        <family val="1"/>
      </rPr>
      <t xml:space="preserve">
4.</t>
    </r>
    <r>
      <rPr>
        <sz val="10"/>
        <color indexed="8"/>
        <rFont val="宋体"/>
        <family val="0"/>
      </rPr>
      <t>混合料运输、摊铺、碾压、成型；</t>
    </r>
    <r>
      <rPr>
        <sz val="10"/>
        <color indexed="8"/>
        <rFont val="Times New Roman"/>
        <family val="1"/>
      </rPr>
      <t xml:space="preserve">
5.</t>
    </r>
    <r>
      <rPr>
        <sz val="10"/>
        <color indexed="8"/>
        <rFont val="宋体"/>
        <family val="0"/>
      </rPr>
      <t>接缝；</t>
    </r>
    <r>
      <rPr>
        <sz val="10"/>
        <color indexed="8"/>
        <rFont val="Times New Roman"/>
        <family val="1"/>
      </rPr>
      <t xml:space="preserve">
6.</t>
    </r>
    <r>
      <rPr>
        <sz val="10"/>
        <color indexed="8"/>
        <rFont val="宋体"/>
        <family val="0"/>
      </rPr>
      <t>初期养护</t>
    </r>
  </si>
  <si>
    <t>311-3</t>
  </si>
  <si>
    <t>粗粒式改性沥青混合料路面</t>
  </si>
  <si>
    <t>改性AC-25</t>
  </si>
  <si>
    <t>311-4</t>
  </si>
  <si>
    <t>沥青路面单缝处治</t>
  </si>
  <si>
    <t>m</t>
  </si>
  <si>
    <t>依据图纸所示，按照处治的长度以米为单位计量</t>
  </si>
  <si>
    <t>312-1</t>
  </si>
  <si>
    <t>水泥混凝土面板</t>
  </si>
  <si>
    <r>
      <t>-</t>
    </r>
    <r>
      <rPr>
        <sz val="10"/>
        <rFont val="Times New Roman"/>
        <family val="1"/>
      </rPr>
      <t>a</t>
    </r>
  </si>
  <si>
    <r>
      <t>C</t>
    </r>
    <r>
      <rPr>
        <sz val="10"/>
        <color indexed="8"/>
        <rFont val="宋体"/>
        <family val="0"/>
      </rPr>
      <t>40快干砼面板（隧道路面）</t>
    </r>
  </si>
  <si>
    <t>依据图纸所示厚度和混凝土强度等级，按照铺筑的体积以立方米为单位计量</t>
  </si>
  <si>
    <r>
      <t>1.</t>
    </r>
    <r>
      <rPr>
        <sz val="10"/>
        <color indexed="8"/>
        <rFont val="宋体"/>
        <family val="0"/>
      </rPr>
      <t>检查和清理下承层、洒水湿润；</t>
    </r>
    <r>
      <rPr>
        <sz val="10"/>
        <color indexed="8"/>
        <rFont val="Times New Roman"/>
        <family val="1"/>
      </rPr>
      <t xml:space="preserve">
2.</t>
    </r>
    <r>
      <rPr>
        <sz val="10"/>
        <color indexed="8"/>
        <rFont val="宋体"/>
        <family val="0"/>
      </rPr>
      <t>模板制作、架设、安装</t>
    </r>
    <r>
      <rPr>
        <sz val="10"/>
        <color indexed="8"/>
        <rFont val="Times New Roman"/>
        <family val="1"/>
      </rPr>
      <t xml:space="preserve"> </t>
    </r>
    <r>
      <rPr>
        <sz val="10"/>
        <color indexed="8"/>
        <rFont val="宋体"/>
        <family val="0"/>
      </rPr>
      <t>、修理、拆除；</t>
    </r>
    <r>
      <rPr>
        <sz val="10"/>
        <color indexed="8"/>
        <rFont val="Times New Roman"/>
        <family val="1"/>
      </rPr>
      <t xml:space="preserve">
3.</t>
    </r>
    <r>
      <rPr>
        <sz val="10"/>
        <color indexed="8"/>
        <rFont val="宋体"/>
        <family val="0"/>
      </rPr>
      <t>混凝土拌和物配合比设计、配料、拌和、运输、浇筑、振捣、真空吸水、抹平、压（刻）纹、养护；</t>
    </r>
    <r>
      <rPr>
        <sz val="10"/>
        <color indexed="8"/>
        <rFont val="Times New Roman"/>
        <family val="1"/>
      </rPr>
      <t xml:space="preserve">
4.</t>
    </r>
    <r>
      <rPr>
        <sz val="10"/>
        <color indexed="8"/>
        <rFont val="宋体"/>
        <family val="0"/>
      </rPr>
      <t>切缝、灌缝；</t>
    </r>
    <r>
      <rPr>
        <sz val="10"/>
        <color indexed="8"/>
        <rFont val="Times New Roman"/>
        <family val="1"/>
      </rPr>
      <t xml:space="preserve">
5.</t>
    </r>
    <r>
      <rPr>
        <sz val="10"/>
        <color indexed="8"/>
        <rFont val="宋体"/>
        <family val="0"/>
      </rPr>
      <t>初期养护</t>
    </r>
    <r>
      <rPr>
        <sz val="10"/>
        <color indexed="8"/>
        <rFont val="Times New Roman"/>
        <family val="1"/>
      </rPr>
      <t xml:space="preserve">
</t>
    </r>
  </si>
  <si>
    <r>
      <t>3</t>
    </r>
    <r>
      <rPr>
        <sz val="9"/>
        <rFont val="宋体"/>
        <family val="0"/>
      </rPr>
      <t>12-2</t>
    </r>
  </si>
  <si>
    <t>钢筋</t>
  </si>
  <si>
    <r>
      <t>-</t>
    </r>
    <r>
      <rPr>
        <sz val="9"/>
        <rFont val="宋体"/>
        <family val="0"/>
      </rPr>
      <t>a`</t>
    </r>
  </si>
  <si>
    <r>
      <t>需要植筋的横向传力杆</t>
    </r>
    <r>
      <rPr>
        <sz val="9"/>
        <color indexed="8"/>
        <rFont val="宋体"/>
        <family val="0"/>
      </rPr>
      <t>Φ32</t>
    </r>
  </si>
  <si>
    <t>根</t>
  </si>
  <si>
    <r>
      <t>1</t>
    </r>
    <r>
      <rPr>
        <sz val="9"/>
        <color indexed="8"/>
        <rFont val="宋体"/>
        <family val="0"/>
      </rPr>
      <t>.依据图纸所示水泥混凝土路面钢筋图示质量以根为单位计量；2.因搭接而增加的钢筋作为附属工作，不另行计量</t>
    </r>
  </si>
  <si>
    <r>
      <t>1</t>
    </r>
    <r>
      <rPr>
        <sz val="9"/>
        <color indexed="8"/>
        <rFont val="宋体"/>
        <family val="0"/>
      </rPr>
      <t>.钢筋的保护、储存及除锈；2.钢筋整直、连接；3.钢筋截断、弯曲；4.钢筋安设、支承及固定</t>
    </r>
  </si>
  <si>
    <t>-b`</t>
  </si>
  <si>
    <r>
      <t>钢筋网片</t>
    </r>
    <r>
      <rPr>
        <sz val="9"/>
        <color indexed="8"/>
        <rFont val="宋体"/>
        <family val="0"/>
      </rPr>
      <t>Φ12</t>
    </r>
  </si>
  <si>
    <r>
      <t>k</t>
    </r>
    <r>
      <rPr>
        <sz val="9"/>
        <color indexed="8"/>
        <rFont val="宋体"/>
        <family val="0"/>
      </rPr>
      <t>g</t>
    </r>
  </si>
  <si>
    <t>1.依据图纸所示水泥混凝土路面钢筋图示质量以千克为单位计量；2.因搭接而增加的钢筋作为附属工作，不另行计量</t>
  </si>
  <si>
    <t>清单  第300章  合计  人民币</t>
  </si>
  <si>
    <r>
      <t>清单  第</t>
    </r>
    <r>
      <rPr>
        <sz val="9"/>
        <rFont val="宋体"/>
        <family val="0"/>
      </rPr>
      <t>4</t>
    </r>
    <r>
      <rPr>
        <sz val="9"/>
        <rFont val="宋体"/>
        <family val="0"/>
      </rPr>
      <t>00章 桥梁、涵洞</t>
    </r>
  </si>
  <si>
    <t>细目号</t>
  </si>
  <si>
    <t>细  目  名  称</t>
  </si>
  <si>
    <t>415-2</t>
  </si>
  <si>
    <r>
      <rPr>
        <sz val="10"/>
        <rFont val="宋体"/>
        <family val="0"/>
      </rPr>
      <t>水泥混凝土桥面铺装</t>
    </r>
  </si>
  <si>
    <r>
      <rPr>
        <sz val="10"/>
        <rFont val="宋体"/>
        <family val="0"/>
      </rPr>
      <t>厚</t>
    </r>
    <r>
      <rPr>
        <sz val="10"/>
        <rFont val="Times New Roman"/>
        <family val="1"/>
      </rPr>
      <t>100mmC40</t>
    </r>
    <r>
      <rPr>
        <sz val="10"/>
        <rFont val="宋体"/>
        <family val="0"/>
      </rPr>
      <t>钢纤维混凝土桥面铺装</t>
    </r>
  </si>
  <si>
    <t>m2</t>
  </si>
  <si>
    <r>
      <rPr>
        <sz val="10"/>
        <rFont val="宋体"/>
        <family val="0"/>
      </rPr>
      <t>依据图纸所示位置、尺寸，按照铺筑面积以平方米为单位计量</t>
    </r>
  </si>
  <si>
    <r>
      <rPr>
        <sz val="10"/>
        <rFont val="Times New Roman"/>
        <family val="1"/>
      </rPr>
      <t>1.</t>
    </r>
    <r>
      <rPr>
        <sz val="10"/>
        <rFont val="宋体"/>
        <family val="0"/>
      </rPr>
      <t>场地清理；</t>
    </r>
    <r>
      <rPr>
        <sz val="10"/>
        <rFont val="Times New Roman"/>
        <family val="1"/>
      </rPr>
      <t xml:space="preserve">
2.</t>
    </r>
    <r>
      <rPr>
        <sz val="10"/>
        <rFont val="宋体"/>
        <family val="0"/>
      </rPr>
      <t>混凝土配运料、拌和、运输、浇筑、振捣、养护；</t>
    </r>
    <r>
      <rPr>
        <sz val="10"/>
        <rFont val="Times New Roman"/>
        <family val="1"/>
      </rPr>
      <t xml:space="preserve">
3.</t>
    </r>
    <r>
      <rPr>
        <sz val="10"/>
        <rFont val="宋体"/>
        <family val="0"/>
      </rPr>
      <t>施工缝、沉降缝设置处理</t>
    </r>
  </si>
  <si>
    <t>417-2</t>
  </si>
  <si>
    <r>
      <rPr>
        <sz val="10"/>
        <rFont val="宋体"/>
        <family val="0"/>
      </rPr>
      <t>模数式伸缩装置</t>
    </r>
  </si>
  <si>
    <r>
      <rPr>
        <sz val="10"/>
        <color indexed="8"/>
        <rFont val="宋体"/>
        <family val="0"/>
      </rPr>
      <t>更换</t>
    </r>
    <r>
      <rPr>
        <sz val="10"/>
        <color indexed="8"/>
        <rFont val="Times New Roman"/>
        <family val="1"/>
      </rPr>
      <t>80</t>
    </r>
    <r>
      <rPr>
        <sz val="10"/>
        <color indexed="8"/>
        <rFont val="宋体"/>
        <family val="0"/>
      </rPr>
      <t>型伸缩缝</t>
    </r>
  </si>
  <si>
    <r>
      <rPr>
        <sz val="10"/>
        <color indexed="8"/>
        <rFont val="宋体"/>
        <family val="0"/>
      </rPr>
      <t>依据图纸所示位置及尺寸，安装图示类型和规格的模数式伸缩装置，按图示长度（包括人行道、缘石、护栏底座与行车道等全部长度），分不同伸缩量以米为单位计量</t>
    </r>
  </si>
  <si>
    <r>
      <rPr>
        <sz val="10"/>
        <color indexed="8"/>
        <rFont val="Times New Roman"/>
        <family val="1"/>
      </rPr>
      <t>1.</t>
    </r>
    <r>
      <rPr>
        <sz val="10"/>
        <color indexed="8"/>
        <rFont val="宋体"/>
        <family val="0"/>
      </rPr>
      <t>切割清理伸缩装置范围内混凝土；设置预埋件；</t>
    </r>
    <r>
      <rPr>
        <sz val="10"/>
        <color indexed="8"/>
        <rFont val="Times New Roman"/>
        <family val="1"/>
      </rPr>
      <t xml:space="preserve">
2.</t>
    </r>
    <r>
      <rPr>
        <sz val="10"/>
        <color indexed="8"/>
        <rFont val="宋体"/>
        <family val="0"/>
      </rPr>
      <t>伸缩装置定位、安装；</t>
    </r>
    <r>
      <rPr>
        <sz val="10"/>
        <color indexed="8"/>
        <rFont val="Times New Roman"/>
        <family val="1"/>
      </rPr>
      <t xml:space="preserve">
3.</t>
    </r>
    <r>
      <rPr>
        <sz val="10"/>
        <color indexed="8"/>
        <rFont val="宋体"/>
        <family val="0"/>
      </rPr>
      <t>混凝土拌和、运输、浇筑、压纹、养护</t>
    </r>
  </si>
  <si>
    <r>
      <t>清单  第</t>
    </r>
    <r>
      <rPr>
        <sz val="9"/>
        <rFont val="宋体"/>
        <family val="0"/>
      </rPr>
      <t>4</t>
    </r>
    <r>
      <rPr>
        <sz val="9"/>
        <rFont val="宋体"/>
        <family val="0"/>
      </rPr>
      <t>00章  合计  人民币</t>
    </r>
  </si>
  <si>
    <r>
      <t>4.4本项目的基质沥青采用甲控乙购的方式进行，由发包人招标选定的供应商供应70#A级基质沥青给承包人，由供应商、承包人和发包人签订材料供货三方合同。基质沥青按发包人公布的基质沥青暂估价4029元/吨（含税金、运至沥青中转存储库的运输费和仓储费等）为基准价作为投标报价的基础；基质沥青从中转存储库至供货目的地（施工现场加工点或拌和站）的运输工作由基质沥青供应商实施，运输费用由承包人承担（运距≤150公里（0.8元/吨·公里)、运距＞150公里（0.65元/吨·公里））；</t>
    </r>
    <r>
      <rPr>
        <sz val="10"/>
        <rFont val="宋体"/>
        <family val="0"/>
      </rPr>
      <t>改性加工后的成品沥青运输或非质量问题的基质沥青转运等由承包人自行负责并承担相应费用。</t>
    </r>
  </si>
  <si>
    <t>依据图纸所示级配类型及压实厚度，按照铺筑的面积以平方米为单位计量</t>
  </si>
  <si>
    <r>
      <t>1</t>
    </r>
    <r>
      <rPr>
        <sz val="10"/>
        <color indexed="8"/>
        <rFont val="宋体"/>
        <family val="0"/>
      </rPr>
      <t>.铲除旧标线；
2.微表处作业前的路表车辙、裂缝、凹陷等修补工作、施工场地转移、安全设施摆放、施工测量、混合料配置、铺筑压实、养护等全部工作内容。</t>
    </r>
  </si>
  <si>
    <r>
      <t>需要</t>
    </r>
    <r>
      <rPr>
        <sz val="9"/>
        <rFont val="宋体"/>
        <family val="0"/>
      </rPr>
      <t>植筋的纵向拉力杆Φ16</t>
    </r>
  </si>
  <si>
    <t>二○二○年五月</t>
  </si>
  <si>
    <t xml:space="preserve">九江管理中心2020年路面养护工程施工招标
</t>
  </si>
  <si>
    <t>九江管理中心2020年路面养护工程施工LM1标</t>
  </si>
  <si>
    <t>清单金额减去专项暂列金额合计（5-6）=7</t>
  </si>
  <si>
    <t>暂列金额（即7*3%）=8</t>
  </si>
  <si>
    <t>投标报价（即5+8）=9</t>
  </si>
  <si>
    <r>
      <t>投标人：</t>
    </r>
    <r>
      <rPr>
        <u val="single"/>
        <sz val="18"/>
        <rFont val="宋体"/>
        <family val="0"/>
      </rPr>
      <t xml:space="preserve">         </t>
    </r>
    <r>
      <rPr>
        <sz val="18"/>
        <rFont val="宋体"/>
        <family val="0"/>
      </rPr>
      <t>（盖单位公章）</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</si>
</sst>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2"/>
      <name val="宋体"/>
      <family val="0"/>
    </font>
    <font>
      <sz val="11"/>
      <color indexed="8"/>
      <name val="宋体"/>
      <family val="0"/>
    </font>
    <font>
      <b/>
      <sz val="11"/>
      <name val="宋体"/>
      <family val="0"/>
    </font>
    <font>
      <sz val="9"/>
      <name val="宋体"/>
      <family val="0"/>
    </font>
    <font>
      <b/>
      <sz val="10"/>
      <color indexed="8"/>
      <name val="宋体"/>
      <family val="0"/>
    </font>
    <font>
      <sz val="10"/>
      <name val="Times New Roman"/>
      <family val="1"/>
    </font>
    <font>
      <sz val="10"/>
      <name val="宋体"/>
      <family val="0"/>
    </font>
    <font>
      <sz val="10"/>
      <color indexed="8"/>
      <name val="Times New Roman"/>
      <family val="1"/>
    </font>
    <font>
      <b/>
      <sz val="12"/>
      <name val="宋体"/>
      <family val="0"/>
    </font>
    <font>
      <b/>
      <sz val="14"/>
      <name val="方正楷体简体"/>
      <family val="0"/>
    </font>
    <font>
      <sz val="10"/>
      <name val="黑体"/>
      <family val="3"/>
    </font>
    <font>
      <b/>
      <sz val="24"/>
      <name val="宋体"/>
      <family val="0"/>
    </font>
    <font>
      <b/>
      <sz val="48"/>
      <name val="宋体"/>
      <family val="0"/>
    </font>
    <font>
      <sz val="18"/>
      <name val="宋体"/>
      <family val="0"/>
    </font>
    <font>
      <b/>
      <sz val="13"/>
      <color indexed="56"/>
      <name val="宋体"/>
      <family val="0"/>
    </font>
    <font>
      <b/>
      <sz val="11"/>
      <color indexed="63"/>
      <name val="宋体"/>
      <family val="0"/>
    </font>
    <font>
      <sz val="11"/>
      <color indexed="60"/>
      <name val="宋体"/>
      <family val="0"/>
    </font>
    <font>
      <b/>
      <sz val="11"/>
      <color indexed="8"/>
      <name val="宋体"/>
      <family val="0"/>
    </font>
    <font>
      <b/>
      <sz val="11"/>
      <color indexed="52"/>
      <name val="宋体"/>
      <family val="0"/>
    </font>
    <font>
      <b/>
      <sz val="15"/>
      <color indexed="56"/>
      <name val="宋体"/>
      <family val="0"/>
    </font>
    <font>
      <sz val="11"/>
      <color indexed="62"/>
      <name val="宋体"/>
      <family val="0"/>
    </font>
    <font>
      <i/>
      <sz val="11"/>
      <color indexed="23"/>
      <name val="宋体"/>
      <family val="0"/>
    </font>
    <font>
      <b/>
      <sz val="18"/>
      <color indexed="56"/>
      <name val="宋体"/>
      <family val="0"/>
    </font>
    <font>
      <sz val="11"/>
      <color indexed="52"/>
      <name val="宋体"/>
      <family val="0"/>
    </font>
    <font>
      <sz val="11"/>
      <color indexed="10"/>
      <name val="宋体"/>
      <family val="0"/>
    </font>
    <font>
      <b/>
      <sz val="11"/>
      <color indexed="56"/>
      <name val="宋体"/>
      <family val="0"/>
    </font>
    <font>
      <b/>
      <sz val="11"/>
      <color indexed="9"/>
      <name val="宋体"/>
      <family val="0"/>
    </font>
    <font>
      <sz val="11"/>
      <color indexed="20"/>
      <name val="宋体"/>
      <family val="0"/>
    </font>
    <font>
      <sz val="11"/>
      <color indexed="17"/>
      <name val="宋体"/>
      <family val="0"/>
    </font>
    <font>
      <sz val="10"/>
      <color indexed="8"/>
      <name val="宋体"/>
      <family val="0"/>
    </font>
    <font>
      <vertAlign val="superscript"/>
      <sz val="9"/>
      <color indexed="8"/>
      <name val="宋体"/>
      <family val="0"/>
    </font>
    <font>
      <sz val="9"/>
      <color indexed="8"/>
      <name val="宋体"/>
      <family val="0"/>
    </font>
    <font>
      <u val="single"/>
      <sz val="18"/>
      <name val="宋体"/>
      <family val="0"/>
    </font>
    <font>
      <sz val="10.5"/>
      <name val="宋体"/>
      <family val="0"/>
    </font>
    <font>
      <sz val="11"/>
      <color indexed="9"/>
      <name val="宋体"/>
      <family val="0"/>
    </font>
    <font>
      <u val="single"/>
      <sz val="11"/>
      <color indexed="12"/>
      <name val="宋体"/>
      <family val="0"/>
    </font>
    <font>
      <u val="single"/>
      <sz val="11"/>
      <color indexed="20"/>
      <name val="宋体"/>
      <family val="0"/>
    </font>
    <font>
      <sz val="12"/>
      <color indexed="10"/>
      <name val="宋体"/>
      <family val="0"/>
    </font>
    <font>
      <sz val="1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Times New Roman"/>
      <family val="1"/>
    </font>
    <font>
      <sz val="9"/>
      <color theme="1"/>
      <name val="Calibri"/>
      <family val="0"/>
    </font>
    <font>
      <sz val="10"/>
      <color rgb="FF000000"/>
      <name val="宋体"/>
      <family val="0"/>
    </font>
    <font>
      <sz val="12"/>
      <color rgb="FFFF0000"/>
      <name val="宋体"/>
      <family val="0"/>
    </font>
    <font>
      <sz val="16"/>
      <name val="Calibri"/>
      <family val="0"/>
    </font>
    <font>
      <sz val="9"/>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indexed="47"/>
        <bgColor indexed="64"/>
      </patternFill>
    </fill>
    <fill>
      <patternFill patternType="solid">
        <fgColor rgb="FFFFFFCC"/>
        <bgColor indexed="64"/>
      </patternFill>
    </fill>
    <fill>
      <patternFill patternType="solid">
        <fgColor indexed="26"/>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440">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4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44"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4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5"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1"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protection/>
    </xf>
    <xf numFmtId="0" fontId="46" fillId="0" borderId="0" applyNumberFormat="0" applyFill="0" applyBorder="0" applyAlignment="0" applyProtection="0"/>
    <xf numFmtId="0" fontId="47"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4" borderId="9" applyNumberFormat="0" applyAlignment="0" applyProtection="0"/>
    <xf numFmtId="0" fontId="18" fillId="25" borderId="10" applyNumberFormat="0" applyAlignment="0" applyProtection="0"/>
    <xf numFmtId="0" fontId="18" fillId="25" borderId="10" applyNumberFormat="0" applyAlignment="0" applyProtection="0"/>
    <xf numFmtId="0" fontId="18" fillId="25" borderId="10" applyNumberFormat="0" applyAlignment="0" applyProtection="0"/>
    <xf numFmtId="0" fontId="18" fillId="25" borderId="10" applyNumberFormat="0" applyAlignment="0" applyProtection="0"/>
    <xf numFmtId="0" fontId="18" fillId="25" borderId="10" applyNumberFormat="0" applyAlignment="0" applyProtection="0"/>
    <xf numFmtId="0" fontId="18" fillId="25" borderId="10" applyNumberFormat="0" applyAlignment="0" applyProtection="0"/>
    <xf numFmtId="0" fontId="18" fillId="25" borderId="10" applyNumberFormat="0" applyAlignment="0" applyProtection="0"/>
    <xf numFmtId="0" fontId="18" fillId="25" borderId="10" applyNumberFormat="0" applyAlignment="0" applyProtection="0"/>
    <xf numFmtId="0" fontId="18" fillId="25" borderId="10" applyNumberFormat="0" applyAlignment="0" applyProtection="0"/>
    <xf numFmtId="0" fontId="18" fillId="25" borderId="10" applyNumberFormat="0" applyAlignment="0" applyProtection="0"/>
    <xf numFmtId="0" fontId="50" fillId="26" borderId="11" applyNumberFormat="0" applyAlignment="0" applyProtection="0"/>
    <xf numFmtId="0" fontId="26" fillId="27" borderId="12" applyNumberFormat="0" applyAlignment="0" applyProtection="0"/>
    <xf numFmtId="0" fontId="26" fillId="27" borderId="12" applyNumberFormat="0" applyAlignment="0" applyProtection="0"/>
    <xf numFmtId="0" fontId="26" fillId="27" borderId="12" applyNumberFormat="0" applyAlignment="0" applyProtection="0"/>
    <xf numFmtId="0" fontId="26" fillId="27" borderId="12" applyNumberFormat="0" applyAlignment="0" applyProtection="0"/>
    <xf numFmtId="0" fontId="26" fillId="27" borderId="12" applyNumberFormat="0" applyAlignment="0" applyProtection="0"/>
    <xf numFmtId="0" fontId="26" fillId="27" borderId="12" applyNumberFormat="0" applyAlignment="0" applyProtection="0"/>
    <xf numFmtId="0" fontId="26" fillId="27" borderId="12" applyNumberFormat="0" applyAlignment="0" applyProtection="0"/>
    <xf numFmtId="0" fontId="26" fillId="27" borderId="12" applyNumberFormat="0" applyAlignment="0" applyProtection="0"/>
    <xf numFmtId="0" fontId="26" fillId="27" borderId="12" applyNumberFormat="0" applyAlignment="0" applyProtection="0"/>
    <xf numFmtId="0" fontId="26" fillId="27" borderId="12" applyNumberFormat="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3"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54"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55" fillId="24" borderId="15"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56" fillId="36" borderId="9"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57" fillId="0" borderId="0" applyNumberFormat="0" applyFill="0" applyBorder="0" applyAlignment="0" applyProtection="0"/>
    <xf numFmtId="0" fontId="0" fillId="38" borderId="17" applyNumberFormat="0" applyFont="0" applyAlignment="0" applyProtection="0"/>
    <xf numFmtId="0" fontId="1" fillId="39" borderId="18" applyNumberFormat="0" applyFont="0" applyAlignment="0" applyProtection="0"/>
    <xf numFmtId="0" fontId="1" fillId="39" borderId="18" applyNumberFormat="0" applyFont="0" applyAlignment="0" applyProtection="0"/>
    <xf numFmtId="0" fontId="1" fillId="39" borderId="18" applyNumberFormat="0" applyFont="0" applyAlignment="0" applyProtection="0"/>
    <xf numFmtId="0" fontId="1" fillId="39" borderId="18" applyNumberFormat="0" applyFont="0" applyAlignment="0" applyProtection="0"/>
    <xf numFmtId="0" fontId="1" fillId="39" borderId="18" applyNumberFormat="0" applyFont="0" applyAlignment="0" applyProtection="0"/>
    <xf numFmtId="0" fontId="1" fillId="39" borderId="18" applyNumberFormat="0" applyFont="0" applyAlignment="0" applyProtection="0"/>
    <xf numFmtId="0" fontId="1" fillId="39" borderId="18" applyNumberFormat="0" applyFont="0" applyAlignment="0" applyProtection="0"/>
    <xf numFmtId="0" fontId="1" fillId="39" borderId="18" applyNumberFormat="0" applyFont="0" applyAlignment="0" applyProtection="0"/>
    <xf numFmtId="0" fontId="1" fillId="39" borderId="18" applyNumberFormat="0" applyFont="0" applyAlignment="0" applyProtection="0"/>
    <xf numFmtId="0" fontId="1" fillId="39" borderId="18" applyNumberFormat="0" applyFont="0" applyAlignment="0" applyProtection="0"/>
    <xf numFmtId="0" fontId="0" fillId="0" borderId="0" applyNumberFormat="0" applyBorder="0" applyProtection="0">
      <alignment vertical="center"/>
    </xf>
  </cellStyleXfs>
  <cellXfs count="91">
    <xf numFmtId="0" fontId="0" fillId="0" borderId="0" xfId="0" applyAlignment="1">
      <alignment/>
    </xf>
    <xf numFmtId="49" fontId="4" fillId="0" borderId="19" xfId="137" applyNumberFormat="1" applyFont="1" applyFill="1" applyBorder="1" applyAlignment="1">
      <alignment horizontal="center" vertical="center" wrapText="1"/>
      <protection/>
    </xf>
    <xf numFmtId="0" fontId="4" fillId="0" borderId="19" xfId="137" applyFont="1" applyFill="1" applyBorder="1" applyAlignment="1">
      <alignment horizontal="center" vertical="center" wrapText="1"/>
      <protection/>
    </xf>
    <xf numFmtId="49" fontId="5" fillId="0" borderId="19" xfId="439" applyNumberFormat="1" applyFont="1" applyFill="1" applyBorder="1" applyAlignment="1">
      <alignment horizontal="center" vertical="center" wrapText="1"/>
    </xf>
    <xf numFmtId="0" fontId="5" fillId="0" borderId="19" xfId="439" applyFont="1" applyFill="1" applyBorder="1" applyAlignment="1">
      <alignment horizontal="center" vertical="center"/>
    </xf>
    <xf numFmtId="0" fontId="5" fillId="0" borderId="19" xfId="439" applyFont="1" applyFill="1" applyBorder="1" applyAlignment="1">
      <alignment horizontal="left" vertical="center"/>
    </xf>
    <xf numFmtId="0" fontId="7" fillId="0" borderId="19" xfId="137" applyFont="1" applyFill="1" applyBorder="1" applyAlignment="1">
      <alignment horizontal="center" vertical="center" wrapText="1"/>
      <protection/>
    </xf>
    <xf numFmtId="0" fontId="7" fillId="0" borderId="19" xfId="137" applyFont="1" applyFill="1" applyBorder="1" applyAlignment="1">
      <alignment horizontal="right" vertical="center" wrapText="1"/>
      <protection/>
    </xf>
    <xf numFmtId="0" fontId="5" fillId="0" borderId="19" xfId="439" applyFont="1" applyFill="1" applyBorder="1" applyAlignment="1">
      <alignment horizontal="left" vertical="center" wrapText="1"/>
    </xf>
    <xf numFmtId="49" fontId="7" fillId="0" borderId="19" xfId="137" applyNumberFormat="1" applyFont="1" applyFill="1" applyBorder="1" applyAlignment="1">
      <alignment horizontal="center" vertical="center" wrapText="1"/>
      <protection/>
    </xf>
    <xf numFmtId="0" fontId="3" fillId="0" borderId="19" xfId="134" applyFont="1" applyBorder="1" applyAlignment="1">
      <alignment horizontal="center" vertical="center" wrapText="1"/>
      <protection/>
    </xf>
    <xf numFmtId="49" fontId="5" fillId="0" borderId="19" xfId="439" applyNumberFormat="1" applyFont="1" applyFill="1" applyBorder="1" applyAlignment="1">
      <alignment horizontal="left" vertical="center" wrapText="1"/>
    </xf>
    <xf numFmtId="0" fontId="7" fillId="0" borderId="19" xfId="137" applyFont="1" applyFill="1" applyBorder="1" applyAlignment="1">
      <alignment horizontal="left" vertical="center" wrapText="1"/>
      <protection/>
    </xf>
    <xf numFmtId="0" fontId="58" fillId="0" borderId="19" xfId="137" applyFont="1" applyFill="1" applyBorder="1" applyAlignment="1">
      <alignment horizontal="left" vertical="center" wrapText="1"/>
      <protection/>
    </xf>
    <xf numFmtId="0" fontId="0" fillId="0" borderId="0" xfId="0" applyAlignment="1">
      <alignment horizontal="center" vertical="center"/>
    </xf>
    <xf numFmtId="0" fontId="3" fillId="0" borderId="19" xfId="134" applyFont="1" applyBorder="1" applyAlignment="1">
      <alignment horizontal="center" vertical="center"/>
      <protection/>
    </xf>
    <xf numFmtId="0" fontId="3" fillId="0" borderId="19" xfId="133" applyFont="1" applyBorder="1" applyAlignment="1">
      <alignment horizontal="center" vertical="center"/>
      <protection/>
    </xf>
    <xf numFmtId="0" fontId="59" fillId="0" borderId="19" xfId="130" applyFont="1" applyBorder="1" applyAlignment="1">
      <alignment horizontal="center" vertical="center" wrapText="1"/>
      <protection/>
    </xf>
    <xf numFmtId="0" fontId="59" fillId="0" borderId="19" xfId="130" applyFont="1" applyBorder="1" applyAlignment="1">
      <alignment horizontal="left" vertical="center" wrapText="1"/>
      <protection/>
    </xf>
    <xf numFmtId="49" fontId="3" fillId="0" borderId="19" xfId="134" applyNumberFormat="1" applyFont="1" applyBorder="1" applyAlignment="1">
      <alignment horizontal="center" vertical="center" wrapText="1"/>
      <protection/>
    </xf>
    <xf numFmtId="0" fontId="3" fillId="0" borderId="19" xfId="134" applyFont="1" applyFill="1" applyBorder="1" applyAlignment="1">
      <alignment horizontal="center" vertical="center" wrapText="1"/>
      <protection/>
    </xf>
    <xf numFmtId="0" fontId="0" fillId="0" borderId="19" xfId="0" applyBorder="1" applyAlignment="1">
      <alignment/>
    </xf>
    <xf numFmtId="49" fontId="5" fillId="0" borderId="19" xfId="135" applyNumberFormat="1" applyFont="1" applyFill="1" applyBorder="1" applyAlignment="1">
      <alignment horizontal="center" vertical="center" wrapText="1"/>
      <protection/>
    </xf>
    <xf numFmtId="0" fontId="60" fillId="0" borderId="19" xfId="135" applyFont="1" applyFill="1" applyBorder="1" applyAlignment="1">
      <alignment horizontal="left" vertical="center" wrapText="1"/>
      <protection/>
    </xf>
    <xf numFmtId="0" fontId="60" fillId="0" borderId="19" xfId="136" applyFont="1" applyFill="1" applyBorder="1" applyAlignment="1">
      <alignment horizontal="left" vertical="center" wrapText="1"/>
      <protection/>
    </xf>
    <xf numFmtId="0" fontId="58" fillId="0" borderId="19" xfId="136" applyFont="1" applyFill="1" applyBorder="1" applyAlignment="1">
      <alignment horizontal="left" vertical="center" wrapText="1"/>
      <protection/>
    </xf>
    <xf numFmtId="49" fontId="5" fillId="0" borderId="19" xfId="136" applyNumberFormat="1" applyFont="1" applyFill="1" applyBorder="1" applyAlignment="1">
      <alignment horizontal="center" vertical="center" wrapText="1"/>
      <protection/>
    </xf>
    <xf numFmtId="0" fontId="60" fillId="0" borderId="19" xfId="135" applyFont="1" applyFill="1" applyBorder="1" applyAlignment="1">
      <alignment horizontal="center" vertical="center" wrapText="1"/>
      <protection/>
    </xf>
    <xf numFmtId="0" fontId="58" fillId="0" borderId="19" xfId="135" applyFont="1" applyFill="1" applyBorder="1" applyAlignment="1">
      <alignment horizontal="left" vertical="center" wrapText="1"/>
      <protection/>
    </xf>
    <xf numFmtId="0" fontId="7" fillId="0" borderId="19" xfId="136" applyFont="1" applyFill="1" applyBorder="1" applyAlignment="1">
      <alignment horizontal="center" vertical="center" wrapText="1"/>
      <protection/>
    </xf>
    <xf numFmtId="0" fontId="7" fillId="0" borderId="19" xfId="136" applyFont="1" applyFill="1" applyBorder="1" applyAlignment="1">
      <alignment horizontal="left" vertical="center" wrapText="1"/>
      <protection/>
    </xf>
    <xf numFmtId="0" fontId="6" fillId="0" borderId="19" xfId="136" applyFont="1" applyFill="1" applyBorder="1" applyAlignment="1">
      <alignment horizontal="left" vertical="center" wrapText="1"/>
      <protection/>
    </xf>
    <xf numFmtId="0" fontId="7" fillId="0" borderId="19" xfId="135" applyFont="1" applyFill="1" applyBorder="1" applyAlignment="1">
      <alignment horizontal="center" vertical="center" wrapText="1"/>
      <protection/>
    </xf>
    <xf numFmtId="0" fontId="59" fillId="0" borderId="19" xfId="130" applyFont="1" applyFill="1" applyBorder="1" applyAlignment="1">
      <alignment horizontal="center" vertical="center" wrapText="1"/>
      <protection/>
    </xf>
    <xf numFmtId="0" fontId="61" fillId="0" borderId="0" xfId="0" applyFont="1" applyAlignment="1">
      <alignment horizontal="center" vertical="center"/>
    </xf>
    <xf numFmtId="0" fontId="0" fillId="0" borderId="0" xfId="0" applyAlignment="1">
      <alignment wrapText="1"/>
    </xf>
    <xf numFmtId="0" fontId="3" fillId="0" borderId="19" xfId="133" applyFont="1" applyBorder="1" applyAlignment="1">
      <alignment horizontal="center" vertical="center" wrapText="1"/>
      <protection/>
    </xf>
    <xf numFmtId="0" fontId="59" fillId="0" borderId="19" xfId="129" applyFont="1" applyBorder="1" applyAlignment="1">
      <alignment horizontal="center" vertical="center" wrapText="1"/>
      <protection/>
    </xf>
    <xf numFmtId="0" fontId="59" fillId="0" borderId="19" xfId="129" applyFont="1" applyBorder="1" applyAlignment="1">
      <alignment horizontal="center" vertical="center"/>
      <protection/>
    </xf>
    <xf numFmtId="0" fontId="3" fillId="0" borderId="19" xfId="133" applyFont="1" applyFill="1" applyBorder="1" applyAlignment="1">
      <alignment horizontal="center" vertical="center"/>
      <protection/>
    </xf>
    <xf numFmtId="49" fontId="3" fillId="0" borderId="19" xfId="133" applyNumberFormat="1" applyFont="1" applyBorder="1" applyAlignment="1">
      <alignment horizontal="center" vertical="center"/>
      <protection/>
    </xf>
    <xf numFmtId="0" fontId="59" fillId="0" borderId="19" xfId="129" applyFont="1" applyFill="1" applyBorder="1" applyAlignment="1">
      <alignment horizontal="center" vertical="center"/>
      <protection/>
    </xf>
    <xf numFmtId="0" fontId="6" fillId="0" borderId="19" xfId="132" applyFont="1" applyBorder="1" applyAlignment="1">
      <alignment horizontal="center" vertical="center"/>
      <protection/>
    </xf>
    <xf numFmtId="0" fontId="9" fillId="0" borderId="0" xfId="164" applyFont="1" applyFill="1" applyBorder="1" applyAlignment="1">
      <alignment horizontal="center"/>
      <protection/>
    </xf>
    <xf numFmtId="0" fontId="10" fillId="0" borderId="0" xfId="164" applyFont="1" applyFill="1" applyAlignment="1">
      <alignment horizontal="justify" vertical="center"/>
      <protection/>
    </xf>
    <xf numFmtId="0" fontId="6" fillId="0" borderId="0" xfId="164" applyFont="1" applyFill="1" applyAlignment="1">
      <alignment horizontal="justify" vertical="center" wrapText="1"/>
      <protection/>
    </xf>
    <xf numFmtId="0" fontId="6" fillId="0" borderId="0" xfId="164" applyFont="1" applyFill="1" applyAlignment="1">
      <alignment horizontal="justify" vertical="center"/>
      <protection/>
    </xf>
    <xf numFmtId="0" fontId="6" fillId="0" borderId="0" xfId="164" applyFont="1" applyFill="1" applyAlignment="1">
      <alignment vertical="center" wrapText="1"/>
      <protection/>
    </xf>
    <xf numFmtId="0" fontId="10" fillId="0" borderId="0" xfId="164" applyFont="1" applyFill="1" applyAlignment="1">
      <alignment vertical="center" wrapText="1"/>
      <protection/>
    </xf>
    <xf numFmtId="0" fontId="11" fillId="0" borderId="0" xfId="285" applyFont="1" applyAlignment="1">
      <alignment horizontal="center" vertical="center"/>
      <protection/>
    </xf>
    <xf numFmtId="0" fontId="11" fillId="0" borderId="0" xfId="285" applyFont="1" applyAlignment="1">
      <alignment horizontal="center" vertical="center" wrapText="1"/>
      <protection/>
    </xf>
    <xf numFmtId="0" fontId="1" fillId="0" borderId="0" xfId="138">
      <alignment/>
      <protection/>
    </xf>
    <xf numFmtId="0" fontId="12" fillId="0" borderId="0" xfId="285" applyFont="1" applyAlignment="1">
      <alignment horizontal="center" vertical="center" wrapText="1"/>
      <protection/>
    </xf>
    <xf numFmtId="0" fontId="13" fillId="0" borderId="0" xfId="285" applyFont="1" applyFill="1" applyAlignment="1" applyProtection="1">
      <alignment horizontal="center" vertical="center"/>
      <protection hidden="1"/>
    </xf>
    <xf numFmtId="0" fontId="62" fillId="0" borderId="0" xfId="285" applyFont="1" applyFill="1" applyAlignment="1" applyProtection="1">
      <alignment horizontal="center" vertical="center"/>
      <protection hidden="1"/>
    </xf>
    <xf numFmtId="0" fontId="33" fillId="0" borderId="0" xfId="0" applyFont="1" applyAlignment="1">
      <alignment/>
    </xf>
    <xf numFmtId="0" fontId="33" fillId="0" borderId="0" xfId="0" applyFont="1" applyAlignment="1">
      <alignment horizontal="justify"/>
    </xf>
    <xf numFmtId="0" fontId="59" fillId="0" borderId="19" xfId="129" applyFont="1" applyBorder="1" applyAlignment="1">
      <alignment horizontal="left" vertical="center" wrapText="1"/>
      <protection/>
    </xf>
    <xf numFmtId="0" fontId="63" fillId="0" borderId="19" xfId="130" applyFont="1" applyFill="1" applyBorder="1" applyAlignment="1">
      <alignment horizontal="center" vertical="center" wrapText="1"/>
      <protection/>
    </xf>
    <xf numFmtId="0" fontId="5" fillId="0" borderId="19" xfId="136" applyFont="1" applyFill="1" applyBorder="1" applyAlignment="1">
      <alignment horizontal="left" vertical="center" wrapText="1"/>
      <protection/>
    </xf>
    <xf numFmtId="0" fontId="0" fillId="0" borderId="0" xfId="0" applyFill="1" applyAlignment="1">
      <alignment horizontal="center" vertical="center"/>
    </xf>
    <xf numFmtId="0" fontId="0" fillId="0" borderId="0" xfId="0" applyFill="1" applyAlignment="1">
      <alignment/>
    </xf>
    <xf numFmtId="0" fontId="6" fillId="0" borderId="19" xfId="136" applyFont="1" applyFill="1" applyBorder="1" applyAlignment="1">
      <alignment horizontal="center" vertical="center" wrapText="1"/>
      <protection/>
    </xf>
    <xf numFmtId="0" fontId="60" fillId="0" borderId="19" xfId="136" applyFont="1" applyFill="1" applyBorder="1" applyAlignment="1">
      <alignment horizontal="left" vertical="center" wrapText="1"/>
      <protection/>
    </xf>
    <xf numFmtId="0" fontId="6" fillId="0" borderId="0" xfId="164" applyFont="1" applyFill="1" applyAlignment="1">
      <alignment horizontal="justify" vertical="center" wrapText="1"/>
      <protection/>
    </xf>
    <xf numFmtId="0" fontId="6" fillId="0" borderId="19" xfId="132" applyFont="1" applyBorder="1" applyAlignment="1" applyProtection="1">
      <alignment horizontal="center" vertical="center"/>
      <protection hidden="1"/>
    </xf>
    <xf numFmtId="0" fontId="6" fillId="0" borderId="19" xfId="132" applyFont="1" applyFill="1" applyBorder="1" applyAlignment="1" applyProtection="1">
      <alignment horizontal="center" vertical="center"/>
      <protection hidden="1"/>
    </xf>
    <xf numFmtId="0" fontId="3" fillId="0" borderId="19" xfId="133" applyFont="1" applyFill="1" applyBorder="1" applyAlignment="1" applyProtection="1">
      <alignment horizontal="center" vertical="center"/>
      <protection hidden="1"/>
    </xf>
    <xf numFmtId="0" fontId="3" fillId="0" borderId="19" xfId="133" applyFont="1" applyBorder="1" applyAlignment="1" applyProtection="1">
      <alignment horizontal="center" vertical="center"/>
      <protection hidden="1"/>
    </xf>
    <xf numFmtId="0" fontId="3" fillId="6" borderId="19" xfId="133" applyFont="1" applyFill="1" applyBorder="1" applyAlignment="1" applyProtection="1">
      <alignment horizontal="center" vertical="center"/>
      <protection locked="0"/>
    </xf>
    <xf numFmtId="0" fontId="3" fillId="0" borderId="19" xfId="134" applyFont="1" applyFill="1" applyBorder="1" applyAlignment="1" applyProtection="1">
      <alignment horizontal="center" vertical="center" wrapText="1"/>
      <protection hidden="1"/>
    </xf>
    <xf numFmtId="0" fontId="3" fillId="0" borderId="19" xfId="134" applyFont="1" applyBorder="1" applyAlignment="1" applyProtection="1">
      <alignment horizontal="center" vertical="center" wrapText="1"/>
      <protection hidden="1"/>
    </xf>
    <xf numFmtId="0" fontId="3" fillId="6" borderId="19" xfId="134" applyFont="1" applyFill="1" applyBorder="1" applyAlignment="1" applyProtection="1">
      <alignment horizontal="center" vertical="center" wrapText="1"/>
      <protection locked="0"/>
    </xf>
    <xf numFmtId="0" fontId="7" fillId="0" borderId="19" xfId="137" applyFont="1" applyFill="1" applyBorder="1" applyAlignment="1" applyProtection="1">
      <alignment horizontal="center" vertical="center" wrapText="1"/>
      <protection hidden="1"/>
    </xf>
    <xf numFmtId="0" fontId="7" fillId="6" borderId="19" xfId="137" applyFont="1" applyFill="1" applyBorder="1" applyAlignment="1" applyProtection="1">
      <alignment horizontal="center" vertical="center" wrapText="1"/>
      <protection locked="0"/>
    </xf>
    <xf numFmtId="0" fontId="6" fillId="0" borderId="19" xfId="132" applyFont="1" applyBorder="1" applyAlignment="1">
      <alignment horizontal="center" vertical="center"/>
      <protection/>
    </xf>
    <xf numFmtId="0" fontId="8" fillId="0" borderId="0" xfId="132" applyFont="1" applyAlignment="1">
      <alignment horizontal="center" vertical="center"/>
      <protection/>
    </xf>
    <xf numFmtId="0" fontId="6" fillId="0" borderId="20" xfId="132" applyFont="1" applyBorder="1" applyAlignment="1">
      <alignment horizontal="left" vertical="center"/>
      <protection/>
    </xf>
    <xf numFmtId="0" fontId="2" fillId="0" borderId="0" xfId="133" applyFont="1" applyAlignment="1">
      <alignment horizontal="center" vertical="center"/>
      <protection/>
    </xf>
    <xf numFmtId="0" fontId="2" fillId="0" borderId="0" xfId="133" applyFont="1" applyAlignment="1">
      <alignment horizontal="center" vertical="center" wrapText="1"/>
      <protection/>
    </xf>
    <xf numFmtId="0" fontId="3" fillId="0" borderId="21" xfId="133" applyFont="1" applyBorder="1" applyAlignment="1">
      <alignment horizontal="left" vertical="center"/>
      <protection/>
    </xf>
    <xf numFmtId="0" fontId="3" fillId="0" borderId="22" xfId="133" applyFont="1" applyBorder="1" applyAlignment="1">
      <alignment horizontal="left" vertical="center" wrapText="1"/>
      <protection/>
    </xf>
    <xf numFmtId="0" fontId="3" fillId="0" borderId="22" xfId="133" applyFont="1" applyBorder="1" applyAlignment="1">
      <alignment horizontal="left" vertical="center"/>
      <protection/>
    </xf>
    <xf numFmtId="0" fontId="3" fillId="0" borderId="23" xfId="133" applyFont="1" applyBorder="1" applyAlignment="1">
      <alignment horizontal="left" vertical="center"/>
      <protection/>
    </xf>
    <xf numFmtId="0" fontId="3" fillId="0" borderId="19" xfId="133" applyFont="1" applyBorder="1" applyAlignment="1">
      <alignment horizontal="center" vertical="center"/>
      <protection/>
    </xf>
    <xf numFmtId="0" fontId="3" fillId="0" borderId="19" xfId="133" applyFont="1" applyBorder="1" applyAlignment="1">
      <alignment horizontal="center" vertical="center" wrapText="1"/>
      <protection/>
    </xf>
    <xf numFmtId="0" fontId="2" fillId="0" borderId="0" xfId="134" applyFont="1" applyAlignment="1">
      <alignment horizontal="center" vertical="center"/>
      <protection/>
    </xf>
    <xf numFmtId="0" fontId="3" fillId="0" borderId="21" xfId="134" applyFont="1" applyBorder="1" applyAlignment="1">
      <alignment horizontal="left" vertical="center"/>
      <protection/>
    </xf>
    <xf numFmtId="0" fontId="3" fillId="0" borderId="22" xfId="134" applyFont="1" applyBorder="1" applyAlignment="1">
      <alignment horizontal="left" vertical="center"/>
      <protection/>
    </xf>
    <xf numFmtId="0" fontId="3" fillId="0" borderId="23" xfId="134" applyFont="1" applyBorder="1" applyAlignment="1">
      <alignment horizontal="left" vertical="center"/>
      <protection/>
    </xf>
    <xf numFmtId="0" fontId="3" fillId="0" borderId="19" xfId="134" applyFont="1" applyBorder="1" applyAlignment="1">
      <alignment horizontal="center" vertical="center" wrapText="1"/>
      <protection/>
    </xf>
  </cellXfs>
  <cellStyles count="42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1 2" xfId="36"/>
    <cellStyle name="标题 1 2 2" xfId="37"/>
    <cellStyle name="标题 1 2 2 2" xfId="38"/>
    <cellStyle name="标题 1 2 2 3" xfId="39"/>
    <cellStyle name="标题 1 2 2 4" xfId="40"/>
    <cellStyle name="标题 1 2 2 5" xfId="41"/>
    <cellStyle name="标题 1 2 3" xfId="42"/>
    <cellStyle name="标题 1 2 4" xfId="43"/>
    <cellStyle name="标题 1 2 5" xfId="44"/>
    <cellStyle name="标题 1 2 6" xfId="45"/>
    <cellStyle name="标题 2" xfId="46"/>
    <cellStyle name="标题 2 2" xfId="47"/>
    <cellStyle name="标题 2 2 2" xfId="48"/>
    <cellStyle name="标题 2 2 2 2" xfId="49"/>
    <cellStyle name="标题 2 2 2 3" xfId="50"/>
    <cellStyle name="标题 2 2 2 4" xfId="51"/>
    <cellStyle name="标题 2 2 2 5" xfId="52"/>
    <cellStyle name="标题 2 2 3" xfId="53"/>
    <cellStyle name="标题 2 2 4" xfId="54"/>
    <cellStyle name="标题 2 2 5" xfId="55"/>
    <cellStyle name="标题 2 2 6" xfId="56"/>
    <cellStyle name="标题 3" xfId="57"/>
    <cellStyle name="标题 3 2" xfId="58"/>
    <cellStyle name="标题 3 2 2" xfId="59"/>
    <cellStyle name="标题 3 2 2 2" xfId="60"/>
    <cellStyle name="标题 3 2 2 3" xfId="61"/>
    <cellStyle name="标题 3 2 2 4" xfId="62"/>
    <cellStyle name="标题 3 2 2 5" xfId="63"/>
    <cellStyle name="标题 3 2 3" xfId="64"/>
    <cellStyle name="标题 3 2 4" xfId="65"/>
    <cellStyle name="标题 3 2 5" xfId="66"/>
    <cellStyle name="标题 3 2 6" xfId="67"/>
    <cellStyle name="标题 4" xfId="68"/>
    <cellStyle name="标题 4 2" xfId="69"/>
    <cellStyle name="标题 4 2 2" xfId="70"/>
    <cellStyle name="标题 4 2 2 2" xfId="71"/>
    <cellStyle name="标题 4 2 2 3" xfId="72"/>
    <cellStyle name="标题 4 2 2 4" xfId="73"/>
    <cellStyle name="标题 4 2 2 5" xfId="74"/>
    <cellStyle name="标题 4 2 3" xfId="75"/>
    <cellStyle name="标题 4 2 4" xfId="76"/>
    <cellStyle name="标题 4 2 5" xfId="77"/>
    <cellStyle name="标题 4 2 6" xfId="78"/>
    <cellStyle name="标题 5" xfId="79"/>
    <cellStyle name="标题 5 2" xfId="80"/>
    <cellStyle name="标题 5 2 2" xfId="81"/>
    <cellStyle name="标题 5 2 3" xfId="82"/>
    <cellStyle name="标题 5 2 4" xfId="83"/>
    <cellStyle name="标题 5 2 5" xfId="84"/>
    <cellStyle name="标题 5 3" xfId="85"/>
    <cellStyle name="标题 5 4" xfId="86"/>
    <cellStyle name="标题 5 5" xfId="87"/>
    <cellStyle name="标题 5 6" xfId="88"/>
    <cellStyle name="差" xfId="89"/>
    <cellStyle name="差 2" xfId="90"/>
    <cellStyle name="差 2 2" xfId="91"/>
    <cellStyle name="差 2 2 2" xfId="92"/>
    <cellStyle name="差 2 2 3" xfId="93"/>
    <cellStyle name="差 2 2 4" xfId="94"/>
    <cellStyle name="差 2 2 5" xfId="95"/>
    <cellStyle name="差 2 3" xfId="96"/>
    <cellStyle name="差 2 4" xfId="97"/>
    <cellStyle name="差 2 5" xfId="98"/>
    <cellStyle name="差 2 6" xfId="99"/>
    <cellStyle name="常规 10" xfId="100"/>
    <cellStyle name="常规 10 2" xfId="101"/>
    <cellStyle name="常规 10 3" xfId="102"/>
    <cellStyle name="常规 10 4" xfId="103"/>
    <cellStyle name="常规 10 5" xfId="104"/>
    <cellStyle name="常规 104" xfId="105"/>
    <cellStyle name="常规 11" xfId="106"/>
    <cellStyle name="常规 11 2" xfId="107"/>
    <cellStyle name="常规 11 2 2" xfId="108"/>
    <cellStyle name="常规 11 2 2 2" xfId="109"/>
    <cellStyle name="常规 11 2 2 3" xfId="110"/>
    <cellStyle name="常规 11 2 2 4" xfId="111"/>
    <cellStyle name="常规 11 2 2 5" xfId="112"/>
    <cellStyle name="常规 11 2 3" xfId="113"/>
    <cellStyle name="常规 11 2 4" xfId="114"/>
    <cellStyle name="常规 11 2 5" xfId="115"/>
    <cellStyle name="常规 11 2 6" xfId="116"/>
    <cellStyle name="常规 11 3" xfId="117"/>
    <cellStyle name="常规 11 3 2" xfId="118"/>
    <cellStyle name="常规 11 3 3" xfId="119"/>
    <cellStyle name="常规 11 3 4" xfId="120"/>
    <cellStyle name="常规 11 3 5" xfId="121"/>
    <cellStyle name="常规 11 4" xfId="122"/>
    <cellStyle name="常规 11 5" xfId="123"/>
    <cellStyle name="常规 11 6" xfId="124"/>
    <cellStyle name="常规 11 7" xfId="125"/>
    <cellStyle name="常规 12" xfId="126"/>
    <cellStyle name="常规 12 2" xfId="127"/>
    <cellStyle name="常规 12 3" xfId="128"/>
    <cellStyle name="常规 12 4" xfId="129"/>
    <cellStyle name="常规 12 5" xfId="130"/>
    <cellStyle name="常规 13" xfId="131"/>
    <cellStyle name="常规 14" xfId="132"/>
    <cellStyle name="常规 15" xfId="133"/>
    <cellStyle name="常规 16" xfId="134"/>
    <cellStyle name="常规 17" xfId="135"/>
    <cellStyle name="常规 18" xfId="136"/>
    <cellStyle name="常规 19" xfId="137"/>
    <cellStyle name="常规 2" xfId="138"/>
    <cellStyle name="常规 2 11" xfId="139"/>
    <cellStyle name="常规 2 11 2" xfId="140"/>
    <cellStyle name="常规 2 11 2 2" xfId="141"/>
    <cellStyle name="常规 2 11 2 3" xfId="142"/>
    <cellStyle name="常规 2 11 2 4" xfId="143"/>
    <cellStyle name="常规 2 11 2 5" xfId="144"/>
    <cellStyle name="常规 2 11 3" xfId="145"/>
    <cellStyle name="常规 2 11 3 2" xfId="146"/>
    <cellStyle name="常规 2 11 3 2 2" xfId="147"/>
    <cellStyle name="常规 2 11 3 2 2 2" xfId="148"/>
    <cellStyle name="常规 2 11 3 2 2 3" xfId="149"/>
    <cellStyle name="常规 2 11 3 2 2 4" xfId="150"/>
    <cellStyle name="常规 2 11 3 2 2 5" xfId="151"/>
    <cellStyle name="常规 2 11 3 2 3" xfId="152"/>
    <cellStyle name="常规 2 11 3 2 4" xfId="153"/>
    <cellStyle name="常规 2 11 3 2 5" xfId="154"/>
    <cellStyle name="常规 2 11 3 2 6" xfId="155"/>
    <cellStyle name="常规 2 11 4" xfId="156"/>
    <cellStyle name="常规 2 11 5" xfId="157"/>
    <cellStyle name="常规 2 11 6" xfId="158"/>
    <cellStyle name="常规 2 2" xfId="159"/>
    <cellStyle name="常规 2 2 2" xfId="160"/>
    <cellStyle name="常规 2 2 3" xfId="161"/>
    <cellStyle name="常规 2 2 4" xfId="162"/>
    <cellStyle name="常规 2 2 5" xfId="163"/>
    <cellStyle name="常规 2 3" xfId="164"/>
    <cellStyle name="常规 2 3 2 2" xfId="165"/>
    <cellStyle name="常规 2 3 2 2 2" xfId="166"/>
    <cellStyle name="常规 2 3 2 2 2 2" xfId="167"/>
    <cellStyle name="常规 2 3 2 2 2 3" xfId="168"/>
    <cellStyle name="常规 2 3 2 2 2 4" xfId="169"/>
    <cellStyle name="常规 2 3 2 2 2 5" xfId="170"/>
    <cellStyle name="常规 2 3 2 2 3" xfId="171"/>
    <cellStyle name="常规 2 3 2 2 4" xfId="172"/>
    <cellStyle name="常规 2 3 2 2 5" xfId="173"/>
    <cellStyle name="常规 2 3 2 2 6" xfId="174"/>
    <cellStyle name="常规 2 3 2_江西省公路工程电子招标标准施工招标文件机电工程分册-工程量清单" xfId="175"/>
    <cellStyle name="常规 2 4" xfId="176"/>
    <cellStyle name="常规 2 4 2" xfId="177"/>
    <cellStyle name="常规 2 4 2 2" xfId="178"/>
    <cellStyle name="常规 2 4 2 3" xfId="179"/>
    <cellStyle name="常规 2 4 2 4" xfId="180"/>
    <cellStyle name="常规 2 4 2 5" xfId="181"/>
    <cellStyle name="常规 2 4 3" xfId="182"/>
    <cellStyle name="常规 2 4 4" xfId="183"/>
    <cellStyle name="常规 2 4 5" xfId="184"/>
    <cellStyle name="常规 2 4 6" xfId="185"/>
    <cellStyle name="常规 2 5" xfId="186"/>
    <cellStyle name="常规 2 6" xfId="187"/>
    <cellStyle name="常规 2 7" xfId="188"/>
    <cellStyle name="常规 3" xfId="189"/>
    <cellStyle name="常规 3 2" xfId="190"/>
    <cellStyle name="常规 3 2 2" xfId="191"/>
    <cellStyle name="常规 3 2 3" xfId="192"/>
    <cellStyle name="常规 3 2 4" xfId="193"/>
    <cellStyle name="常规 3 2 5" xfId="194"/>
    <cellStyle name="常规 3 3" xfId="195"/>
    <cellStyle name="常规 3 4" xfId="196"/>
    <cellStyle name="常规 3 5" xfId="197"/>
    <cellStyle name="常规 3 6" xfId="198"/>
    <cellStyle name="常规 3 7" xfId="199"/>
    <cellStyle name="常规 3 7 2" xfId="200"/>
    <cellStyle name="常规 3 7 2 2" xfId="201"/>
    <cellStyle name="常规 3 7 2 2 2" xfId="202"/>
    <cellStyle name="常规 3 7 2 2 3" xfId="203"/>
    <cellStyle name="常规 3 7 2 2 4" xfId="204"/>
    <cellStyle name="常规 3 7 2 2 5" xfId="205"/>
    <cellStyle name="常规 3 7 2 3" xfId="206"/>
    <cellStyle name="常规 3 7 2 4" xfId="207"/>
    <cellStyle name="常规 3 7 2 5" xfId="208"/>
    <cellStyle name="常规 3 7 2 6" xfId="209"/>
    <cellStyle name="常规 3 7 3" xfId="210"/>
    <cellStyle name="常规 3 7 3 2" xfId="211"/>
    <cellStyle name="常规 3 7 3 3" xfId="212"/>
    <cellStyle name="常规 3 7 3 4" xfId="213"/>
    <cellStyle name="常规 3 7 3 5" xfId="214"/>
    <cellStyle name="常规 3 7 4" xfId="215"/>
    <cellStyle name="常规 3 7 5" xfId="216"/>
    <cellStyle name="常规 3 7 6" xfId="217"/>
    <cellStyle name="常规 3 7 7" xfId="218"/>
    <cellStyle name="常规 4" xfId="219"/>
    <cellStyle name="常规 4 2" xfId="220"/>
    <cellStyle name="常规 4 2 2" xfId="221"/>
    <cellStyle name="常规 4 2 3" xfId="222"/>
    <cellStyle name="常规 4 2 4" xfId="223"/>
    <cellStyle name="常规 4 2 5" xfId="224"/>
    <cellStyle name="常规 4 3" xfId="225"/>
    <cellStyle name="常规 4 4" xfId="226"/>
    <cellStyle name="常规 4 5" xfId="227"/>
    <cellStyle name="常规 4 6" xfId="228"/>
    <cellStyle name="常规 5" xfId="229"/>
    <cellStyle name="常规 5 2" xfId="230"/>
    <cellStyle name="常规 5 2 2" xfId="231"/>
    <cellStyle name="常规 5 2 2 2" xfId="232"/>
    <cellStyle name="常规 5 2 2 3" xfId="233"/>
    <cellStyle name="常规 5 2 2 4" xfId="234"/>
    <cellStyle name="常规 5 2 2 5" xfId="235"/>
    <cellStyle name="常规 5 2 3" xfId="236"/>
    <cellStyle name="常规 5 2 4" xfId="237"/>
    <cellStyle name="常规 5 2 5" xfId="238"/>
    <cellStyle name="常规 5 2 6" xfId="239"/>
    <cellStyle name="常规 5 3" xfId="240"/>
    <cellStyle name="常规 5 3 2" xfId="241"/>
    <cellStyle name="常规 5 3 3" xfId="242"/>
    <cellStyle name="常规 5 3 4" xfId="243"/>
    <cellStyle name="常规 5 3 5" xfId="244"/>
    <cellStyle name="常规 5 4" xfId="245"/>
    <cellStyle name="常规 5 5" xfId="246"/>
    <cellStyle name="常规 5 6" xfId="247"/>
    <cellStyle name="常规 5 7" xfId="248"/>
    <cellStyle name="常规 5_江西省公路工程电子招标标准施工招标文件机电工程分册-工程量清单2016.03.02-2003-监控&amp;管道" xfId="249"/>
    <cellStyle name="常规 6" xfId="250"/>
    <cellStyle name="常规 6 2" xfId="251"/>
    <cellStyle name="常规 6 2 2" xfId="252"/>
    <cellStyle name="常规 6 2 3" xfId="253"/>
    <cellStyle name="常规 6 2 4" xfId="254"/>
    <cellStyle name="常规 6 2 5" xfId="255"/>
    <cellStyle name="常规 6 3" xfId="256"/>
    <cellStyle name="常规 6 4" xfId="257"/>
    <cellStyle name="常规 6 5" xfId="258"/>
    <cellStyle name="常规 6 6" xfId="259"/>
    <cellStyle name="常规 7" xfId="260"/>
    <cellStyle name="常规 7 2" xfId="261"/>
    <cellStyle name="常规 7 2 2" xfId="262"/>
    <cellStyle name="常规 7 2 3" xfId="263"/>
    <cellStyle name="常规 7 2 4" xfId="264"/>
    <cellStyle name="常规 7 2 5" xfId="265"/>
    <cellStyle name="常规 7 3" xfId="266"/>
    <cellStyle name="常规 7 4" xfId="267"/>
    <cellStyle name="常规 7 5" xfId="268"/>
    <cellStyle name="常规 7 6" xfId="269"/>
    <cellStyle name="常规 8" xfId="270"/>
    <cellStyle name="常规 8 2" xfId="271"/>
    <cellStyle name="常规 8 2 2" xfId="272"/>
    <cellStyle name="常规 8 2 3" xfId="273"/>
    <cellStyle name="常规 8 2 4" xfId="274"/>
    <cellStyle name="常规 8 2 5" xfId="275"/>
    <cellStyle name="常规 8 3" xfId="276"/>
    <cellStyle name="常规 8 4" xfId="277"/>
    <cellStyle name="常规 8 5" xfId="278"/>
    <cellStyle name="常规 8 6" xfId="279"/>
    <cellStyle name="常规 9" xfId="280"/>
    <cellStyle name="常规 9 2" xfId="281"/>
    <cellStyle name="常规 9 3" xfId="282"/>
    <cellStyle name="常规 9 4" xfId="283"/>
    <cellStyle name="常规 9 5" xfId="284"/>
    <cellStyle name="常规_绿化工程合同清单LH14" xfId="285"/>
    <cellStyle name="Hyperlink" xfId="286"/>
    <cellStyle name="好" xfId="287"/>
    <cellStyle name="好 2" xfId="288"/>
    <cellStyle name="好 2 2" xfId="289"/>
    <cellStyle name="好 2 2 2" xfId="290"/>
    <cellStyle name="好 2 2 3" xfId="291"/>
    <cellStyle name="好 2 2 4" xfId="292"/>
    <cellStyle name="好 2 2 5" xfId="293"/>
    <cellStyle name="好 2 3" xfId="294"/>
    <cellStyle name="好 2 4" xfId="295"/>
    <cellStyle name="好 2 5" xfId="296"/>
    <cellStyle name="好 2 6" xfId="297"/>
    <cellStyle name="汇总" xfId="298"/>
    <cellStyle name="汇总 2" xfId="299"/>
    <cellStyle name="汇总 2 2" xfId="300"/>
    <cellStyle name="汇总 2 2 2" xfId="301"/>
    <cellStyle name="汇总 2 2 3" xfId="302"/>
    <cellStyle name="汇总 2 2 4" xfId="303"/>
    <cellStyle name="汇总 2 2 5" xfId="304"/>
    <cellStyle name="汇总 2 3" xfId="305"/>
    <cellStyle name="汇总 2 4" xfId="306"/>
    <cellStyle name="汇总 2 5" xfId="307"/>
    <cellStyle name="汇总 2 6" xfId="308"/>
    <cellStyle name="Currency" xfId="309"/>
    <cellStyle name="Currency [0]" xfId="310"/>
    <cellStyle name="计算" xfId="311"/>
    <cellStyle name="计算 2" xfId="312"/>
    <cellStyle name="计算 2 2" xfId="313"/>
    <cellStyle name="计算 2 2 2" xfId="314"/>
    <cellStyle name="计算 2 2 3" xfId="315"/>
    <cellStyle name="计算 2 2 4" xfId="316"/>
    <cellStyle name="计算 2 2 5" xfId="317"/>
    <cellStyle name="计算 2 3" xfId="318"/>
    <cellStyle name="计算 2 4" xfId="319"/>
    <cellStyle name="计算 2 5" xfId="320"/>
    <cellStyle name="计算 2 6" xfId="321"/>
    <cellStyle name="检查单元格" xfId="322"/>
    <cellStyle name="检查单元格 2" xfId="323"/>
    <cellStyle name="检查单元格 2 2" xfId="324"/>
    <cellStyle name="检查单元格 2 2 2" xfId="325"/>
    <cellStyle name="检查单元格 2 2 3" xfId="326"/>
    <cellStyle name="检查单元格 2 2 4" xfId="327"/>
    <cellStyle name="检查单元格 2 2 5" xfId="328"/>
    <cellStyle name="检查单元格 2 3" xfId="329"/>
    <cellStyle name="检查单元格 2 4" xfId="330"/>
    <cellStyle name="检查单元格 2 5" xfId="331"/>
    <cellStyle name="检查单元格 2 6" xfId="332"/>
    <cellStyle name="解释性文本" xfId="333"/>
    <cellStyle name="解释性文本 2" xfId="334"/>
    <cellStyle name="解释性文本 2 2" xfId="335"/>
    <cellStyle name="解释性文本 2 2 2" xfId="336"/>
    <cellStyle name="解释性文本 2 2 3" xfId="337"/>
    <cellStyle name="解释性文本 2 2 4" xfId="338"/>
    <cellStyle name="解释性文本 2 2 5" xfId="339"/>
    <cellStyle name="解释性文本 2 3" xfId="340"/>
    <cellStyle name="解释性文本 2 4" xfId="341"/>
    <cellStyle name="解释性文本 2 5" xfId="342"/>
    <cellStyle name="解释性文本 2 6" xfId="343"/>
    <cellStyle name="警告文本" xfId="344"/>
    <cellStyle name="警告文本 2" xfId="345"/>
    <cellStyle name="警告文本 2 2" xfId="346"/>
    <cellStyle name="警告文本 2 2 2" xfId="347"/>
    <cellStyle name="警告文本 2 2 3" xfId="348"/>
    <cellStyle name="警告文本 2 2 4" xfId="349"/>
    <cellStyle name="警告文本 2 2 5" xfId="350"/>
    <cellStyle name="警告文本 2 3" xfId="351"/>
    <cellStyle name="警告文本 2 4" xfId="352"/>
    <cellStyle name="警告文本 2 5" xfId="353"/>
    <cellStyle name="警告文本 2 6" xfId="354"/>
    <cellStyle name="链接单元格" xfId="355"/>
    <cellStyle name="链接单元格 2" xfId="356"/>
    <cellStyle name="链接单元格 2 2" xfId="357"/>
    <cellStyle name="链接单元格 2 2 2" xfId="358"/>
    <cellStyle name="链接单元格 2 2 3" xfId="359"/>
    <cellStyle name="链接单元格 2 2 4" xfId="360"/>
    <cellStyle name="链接单元格 2 2 5" xfId="361"/>
    <cellStyle name="链接单元格 2 3" xfId="362"/>
    <cellStyle name="链接单元格 2 4" xfId="363"/>
    <cellStyle name="链接单元格 2 5" xfId="364"/>
    <cellStyle name="链接单元格 2 6" xfId="365"/>
    <cellStyle name="Comma" xfId="366"/>
    <cellStyle name="千位分隔 2" xfId="367"/>
    <cellStyle name="千位分隔 2 2" xfId="368"/>
    <cellStyle name="千位分隔 2 2 2" xfId="369"/>
    <cellStyle name="千位分隔 2 2 3" xfId="370"/>
    <cellStyle name="千位分隔 2 2 4" xfId="371"/>
    <cellStyle name="千位分隔 2 2 5" xfId="372"/>
    <cellStyle name="千位分隔 2 3" xfId="373"/>
    <cellStyle name="千位分隔 2 4" xfId="374"/>
    <cellStyle name="千位分隔 2 5" xfId="375"/>
    <cellStyle name="千位分隔 2 6" xfId="376"/>
    <cellStyle name="Comma [0]" xfId="377"/>
    <cellStyle name="强调文字颜色 1" xfId="378"/>
    <cellStyle name="强调文字颜色 2" xfId="379"/>
    <cellStyle name="强调文字颜色 3" xfId="380"/>
    <cellStyle name="强调文字颜色 4" xfId="381"/>
    <cellStyle name="强调文字颜色 5" xfId="382"/>
    <cellStyle name="强调文字颜色 6" xfId="383"/>
    <cellStyle name="适中" xfId="384"/>
    <cellStyle name="适中 2" xfId="385"/>
    <cellStyle name="适中 2 2" xfId="386"/>
    <cellStyle name="适中 2 2 2" xfId="387"/>
    <cellStyle name="适中 2 2 3" xfId="388"/>
    <cellStyle name="适中 2 2 4" xfId="389"/>
    <cellStyle name="适中 2 2 5" xfId="390"/>
    <cellStyle name="适中 2 3" xfId="391"/>
    <cellStyle name="适中 2 4" xfId="392"/>
    <cellStyle name="适中 2 5" xfId="393"/>
    <cellStyle name="适中 2 6" xfId="394"/>
    <cellStyle name="输出" xfId="395"/>
    <cellStyle name="输出 2" xfId="396"/>
    <cellStyle name="输出 2 2" xfId="397"/>
    <cellStyle name="输出 2 2 2" xfId="398"/>
    <cellStyle name="输出 2 2 3" xfId="399"/>
    <cellStyle name="输出 2 2 4" xfId="400"/>
    <cellStyle name="输出 2 2 5" xfId="401"/>
    <cellStyle name="输出 2 3" xfId="402"/>
    <cellStyle name="输出 2 4" xfId="403"/>
    <cellStyle name="输出 2 5" xfId="404"/>
    <cellStyle name="输出 2 6" xfId="405"/>
    <cellStyle name="输出 3" xfId="406"/>
    <cellStyle name="输出 3 2" xfId="407"/>
    <cellStyle name="输出 3 2 2" xfId="408"/>
    <cellStyle name="输出 3 2 3" xfId="409"/>
    <cellStyle name="输出 3 2 4" xfId="410"/>
    <cellStyle name="输出 3 2 5" xfId="411"/>
    <cellStyle name="输出 3 3" xfId="412"/>
    <cellStyle name="输出 3 4" xfId="413"/>
    <cellStyle name="输出 3 5" xfId="414"/>
    <cellStyle name="输出 3 6" xfId="415"/>
    <cellStyle name="输入" xfId="416"/>
    <cellStyle name="输入 2" xfId="417"/>
    <cellStyle name="输入 2 2" xfId="418"/>
    <cellStyle name="输入 2 2 2" xfId="419"/>
    <cellStyle name="输入 2 2 3" xfId="420"/>
    <cellStyle name="输入 2 2 4" xfId="421"/>
    <cellStyle name="输入 2 2 5" xfId="422"/>
    <cellStyle name="输入 2 3" xfId="423"/>
    <cellStyle name="输入 2 4" xfId="424"/>
    <cellStyle name="输入 2 5" xfId="425"/>
    <cellStyle name="输入 2 6" xfId="426"/>
    <cellStyle name="Followed Hyperlink" xfId="427"/>
    <cellStyle name="注释" xfId="428"/>
    <cellStyle name="注释 2" xfId="429"/>
    <cellStyle name="注释 2 2" xfId="430"/>
    <cellStyle name="注释 2 2 2" xfId="431"/>
    <cellStyle name="注释 2 2 3" xfId="432"/>
    <cellStyle name="注释 2 2 4" xfId="433"/>
    <cellStyle name="注释 2 2 5" xfId="434"/>
    <cellStyle name="注释 2 3" xfId="435"/>
    <cellStyle name="注释 2 4" xfId="436"/>
    <cellStyle name="注释 2 5" xfId="437"/>
    <cellStyle name="注释 2 6" xfId="438"/>
    <cellStyle name="注释 9" xfId="4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15"/>
  <sheetViews>
    <sheetView zoomScale="70" zoomScaleNormal="70" zoomScalePageLayoutView="0" workbookViewId="0" topLeftCell="A1">
      <selection activeCell="G7" sqref="G7"/>
    </sheetView>
  </sheetViews>
  <sheetFormatPr defaultColWidth="9.00390625" defaultRowHeight="14.25"/>
  <cols>
    <col min="1" max="1" width="72.50390625" style="0" customWidth="1"/>
  </cols>
  <sheetData>
    <row r="2" ht="31.5">
      <c r="A2" s="49" t="s">
        <v>0</v>
      </c>
    </row>
    <row r="3" ht="95.25" customHeight="1">
      <c r="A3" s="50" t="s">
        <v>185</v>
      </c>
    </row>
    <row r="4" ht="31.5">
      <c r="A4" s="50"/>
    </row>
    <row r="5" ht="31.5">
      <c r="A5" s="50"/>
    </row>
    <row r="6" ht="14.25">
      <c r="A6" s="51"/>
    </row>
    <row r="7" ht="103.5" customHeight="1">
      <c r="A7" s="52" t="s">
        <v>1</v>
      </c>
    </row>
    <row r="8" ht="31.5">
      <c r="A8" s="49"/>
    </row>
    <row r="9" ht="31.5">
      <c r="A9" s="49"/>
    </row>
    <row r="10" ht="31.5">
      <c r="A10" s="49"/>
    </row>
    <row r="13" ht="14.25">
      <c r="A13" s="51"/>
    </row>
    <row r="14" ht="22.5">
      <c r="A14" s="53" t="s">
        <v>190</v>
      </c>
    </row>
    <row r="15" ht="20.25">
      <c r="A15" s="54" t="s">
        <v>184</v>
      </c>
    </row>
  </sheetData>
  <sheetProtection/>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9"/>
  <sheetViews>
    <sheetView zoomScale="130" zoomScaleNormal="130" zoomScaleSheetLayoutView="130" zoomScalePageLayoutView="0" workbookViewId="0" topLeftCell="A19">
      <selection activeCell="A23" sqref="A23"/>
    </sheetView>
  </sheetViews>
  <sheetFormatPr defaultColWidth="65.00390625" defaultRowHeight="14.25"/>
  <cols>
    <col min="1" max="1" width="82.875" style="0" customWidth="1"/>
    <col min="2" max="2" width="17.25390625" style="0" customWidth="1"/>
    <col min="3" max="3" width="10.625" style="0" customWidth="1"/>
  </cols>
  <sheetData>
    <row r="1" ht="18">
      <c r="A1" s="43" t="s">
        <v>2</v>
      </c>
    </row>
    <row r="2" ht="16.5" customHeight="1">
      <c r="A2" s="44" t="s">
        <v>3</v>
      </c>
    </row>
    <row r="3" ht="45.75" customHeight="1">
      <c r="A3" s="45" t="s">
        <v>4</v>
      </c>
    </row>
    <row r="4" ht="29.25" customHeight="1">
      <c r="A4" s="46" t="s">
        <v>5</v>
      </c>
    </row>
    <row r="5" ht="57.75" customHeight="1">
      <c r="A5" s="46" t="s">
        <v>6</v>
      </c>
    </row>
    <row r="6" ht="42.75" customHeight="1">
      <c r="A6" s="46" t="s">
        <v>7</v>
      </c>
    </row>
    <row r="7" ht="37.5" customHeight="1">
      <c r="A7" s="46" t="s">
        <v>8</v>
      </c>
    </row>
    <row r="8" ht="27" customHeight="1">
      <c r="A8" s="46" t="s">
        <v>9</v>
      </c>
    </row>
    <row r="9" ht="37.5" customHeight="1">
      <c r="A9" s="46" t="s">
        <v>10</v>
      </c>
    </row>
    <row r="10" ht="23.25" customHeight="1">
      <c r="A10" s="44" t="s">
        <v>11</v>
      </c>
    </row>
    <row r="11" ht="14.25">
      <c r="A11" s="46" t="s">
        <v>12</v>
      </c>
    </row>
    <row r="12" ht="41.25" customHeight="1">
      <c r="A12" s="46" t="s">
        <v>13</v>
      </c>
    </row>
    <row r="13" ht="28.5" customHeight="1">
      <c r="A13" s="46" t="s">
        <v>14</v>
      </c>
    </row>
    <row r="14" ht="24">
      <c r="A14" s="46" t="s">
        <v>15</v>
      </c>
    </row>
    <row r="15" ht="32.25" customHeight="1">
      <c r="A15" s="46" t="s">
        <v>16</v>
      </c>
    </row>
    <row r="16" ht="24" customHeight="1">
      <c r="A16" s="47" t="s">
        <v>17</v>
      </c>
    </row>
    <row r="17" ht="24" customHeight="1">
      <c r="A17" s="47" t="s">
        <v>18</v>
      </c>
    </row>
    <row r="18" ht="24" customHeight="1">
      <c r="A18" s="47" t="s">
        <v>19</v>
      </c>
    </row>
    <row r="19" ht="21.75" customHeight="1">
      <c r="A19" s="47" t="s">
        <v>20</v>
      </c>
    </row>
    <row r="20" ht="24" customHeight="1">
      <c r="A20" s="48" t="s">
        <v>21</v>
      </c>
    </row>
    <row r="21" ht="51" customHeight="1">
      <c r="A21" s="45" t="s">
        <v>22</v>
      </c>
    </row>
    <row r="22" ht="34.5" customHeight="1">
      <c r="A22" s="45" t="s">
        <v>23</v>
      </c>
    </row>
    <row r="23" ht="34.5" customHeight="1">
      <c r="A23" s="47" t="s">
        <v>24</v>
      </c>
    </row>
    <row r="24" ht="88.5" customHeight="1">
      <c r="A24" s="64" t="s">
        <v>180</v>
      </c>
    </row>
    <row r="27" ht="14.25">
      <c r="A27" s="56"/>
    </row>
    <row r="28" ht="14.25">
      <c r="A28" s="56"/>
    </row>
    <row r="29" ht="14.25">
      <c r="A29" s="55"/>
    </row>
  </sheetData>
  <sheetProtection password="CF6F" sheet="1"/>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12"/>
  <sheetViews>
    <sheetView zoomScalePageLayoutView="0" workbookViewId="0" topLeftCell="A1">
      <selection activeCell="D7" sqref="D7"/>
    </sheetView>
  </sheetViews>
  <sheetFormatPr defaultColWidth="9.00390625" defaultRowHeight="14.25"/>
  <cols>
    <col min="1" max="1" width="7.00390625" style="0" customWidth="1"/>
    <col min="2" max="2" width="12.375" style="0" customWidth="1"/>
    <col min="3" max="3" width="24.00390625" style="0" customWidth="1"/>
    <col min="4" max="4" width="29.75390625" style="0" customWidth="1"/>
  </cols>
  <sheetData>
    <row r="1" spans="1:4" ht="38.25" customHeight="1">
      <c r="A1" s="76" t="s">
        <v>25</v>
      </c>
      <c r="B1" s="76"/>
      <c r="C1" s="76"/>
      <c r="D1" s="76"/>
    </row>
    <row r="2" spans="1:4" ht="18" customHeight="1">
      <c r="A2" s="77" t="s">
        <v>186</v>
      </c>
      <c r="B2" s="77"/>
      <c r="C2" s="77"/>
      <c r="D2" s="77"/>
    </row>
    <row r="3" spans="1:4" ht="48.75" customHeight="1">
      <c r="A3" s="42" t="s">
        <v>26</v>
      </c>
      <c r="B3" s="42" t="s">
        <v>27</v>
      </c>
      <c r="C3" s="42" t="s">
        <v>28</v>
      </c>
      <c r="D3" s="42" t="s">
        <v>29</v>
      </c>
    </row>
    <row r="4" spans="1:4" ht="48.75" customHeight="1">
      <c r="A4" s="42">
        <v>1</v>
      </c>
      <c r="B4" s="42">
        <v>100</v>
      </c>
      <c r="C4" s="42" t="s">
        <v>30</v>
      </c>
      <c r="D4" s="65">
        <f>'100章'!H12</f>
        <v>856881</v>
      </c>
    </row>
    <row r="5" spans="1:4" ht="48.75" customHeight="1">
      <c r="A5" s="42">
        <v>2</v>
      </c>
      <c r="B5" s="42">
        <v>200</v>
      </c>
      <c r="C5" s="42" t="s">
        <v>31</v>
      </c>
      <c r="D5" s="65">
        <f>'200章'!H11</f>
        <v>0</v>
      </c>
    </row>
    <row r="6" spans="1:4" ht="48.75" customHeight="1">
      <c r="A6" s="42">
        <v>3</v>
      </c>
      <c r="B6" s="42">
        <v>300</v>
      </c>
      <c r="C6" s="42" t="s">
        <v>32</v>
      </c>
      <c r="D6" s="65">
        <f>'300章'!H30</f>
        <v>0</v>
      </c>
    </row>
    <row r="7" spans="1:4" ht="48.75" customHeight="1">
      <c r="A7" s="42">
        <v>4</v>
      </c>
      <c r="B7" s="42">
        <v>400</v>
      </c>
      <c r="C7" s="42" t="s">
        <v>33</v>
      </c>
      <c r="D7" s="65">
        <f>'400章'!H8</f>
        <v>0</v>
      </c>
    </row>
    <row r="8" spans="1:4" ht="48.75" customHeight="1">
      <c r="A8" s="42">
        <v>5</v>
      </c>
      <c r="B8" s="75" t="s">
        <v>34</v>
      </c>
      <c r="C8" s="75"/>
      <c r="D8" s="66">
        <f>SUM(D4:D7)</f>
        <v>856881</v>
      </c>
    </row>
    <row r="9" spans="1:4" ht="48.75" customHeight="1">
      <c r="A9" s="42">
        <v>6</v>
      </c>
      <c r="B9" s="75" t="s">
        <v>35</v>
      </c>
      <c r="C9" s="75"/>
      <c r="D9" s="65">
        <f>'100章'!H10</f>
        <v>0</v>
      </c>
    </row>
    <row r="10" spans="1:4" ht="48.75" customHeight="1">
      <c r="A10" s="42">
        <v>7</v>
      </c>
      <c r="B10" s="75" t="s">
        <v>187</v>
      </c>
      <c r="C10" s="75"/>
      <c r="D10" s="65">
        <f>D8-D9</f>
        <v>856881</v>
      </c>
    </row>
    <row r="11" spans="1:4" ht="48.75" customHeight="1">
      <c r="A11" s="42">
        <v>8</v>
      </c>
      <c r="B11" s="75" t="s">
        <v>188</v>
      </c>
      <c r="C11" s="75"/>
      <c r="D11" s="65">
        <f>ROUND(D10*0.03,0)</f>
        <v>25706</v>
      </c>
    </row>
    <row r="12" spans="1:4" ht="48.75" customHeight="1">
      <c r="A12" s="42">
        <v>9</v>
      </c>
      <c r="B12" s="75" t="s">
        <v>189</v>
      </c>
      <c r="C12" s="75"/>
      <c r="D12" s="65">
        <f>ROUND(D8+D11,0)</f>
        <v>882587</v>
      </c>
    </row>
  </sheetData>
  <sheetProtection password="CF6F" sheet="1"/>
  <mergeCells count="7">
    <mergeCell ref="B12:C12"/>
    <mergeCell ref="A1:D1"/>
    <mergeCell ref="A2:D2"/>
    <mergeCell ref="B8:C8"/>
    <mergeCell ref="B9:C9"/>
    <mergeCell ref="B10:C10"/>
    <mergeCell ref="B11:C1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2"/>
  <sheetViews>
    <sheetView tabSelected="1" zoomScalePageLayoutView="0" workbookViewId="0" topLeftCell="A7">
      <selection activeCell="J8" sqref="J8"/>
    </sheetView>
  </sheetViews>
  <sheetFormatPr defaultColWidth="9.00390625" defaultRowHeight="14.25"/>
  <cols>
    <col min="1" max="1" width="7.75390625" style="0" customWidth="1"/>
    <col min="2" max="2" width="9.625" style="35" customWidth="1"/>
    <col min="3" max="3" width="7.125" style="0" customWidth="1"/>
    <col min="4" max="4" width="23.25390625" style="0" customWidth="1"/>
    <col min="5" max="5" width="16.125" style="0" customWidth="1"/>
    <col min="6" max="6" width="6.125" style="0" customWidth="1"/>
    <col min="7" max="7" width="9.25390625" style="0" customWidth="1"/>
    <col min="8" max="8" width="9.00390625" style="0" customWidth="1"/>
  </cols>
  <sheetData>
    <row r="1" spans="1:8" ht="27" customHeight="1">
      <c r="A1" s="78" t="s">
        <v>36</v>
      </c>
      <c r="B1" s="79"/>
      <c r="C1" s="78"/>
      <c r="D1" s="78"/>
      <c r="E1" s="78"/>
      <c r="F1" s="78"/>
      <c r="G1" s="78"/>
      <c r="H1" s="78"/>
    </row>
    <row r="2" spans="1:8" ht="30" customHeight="1">
      <c r="A2" s="80" t="s">
        <v>37</v>
      </c>
      <c r="B2" s="81"/>
      <c r="C2" s="82"/>
      <c r="D2" s="82"/>
      <c r="E2" s="82"/>
      <c r="F2" s="82"/>
      <c r="G2" s="82"/>
      <c r="H2" s="83"/>
    </row>
    <row r="3" spans="1:8" ht="32.25" customHeight="1">
      <c r="A3" s="16" t="s">
        <v>38</v>
      </c>
      <c r="B3" s="36" t="s">
        <v>39</v>
      </c>
      <c r="C3" s="16" t="s">
        <v>40</v>
      </c>
      <c r="D3" s="16" t="s">
        <v>41</v>
      </c>
      <c r="E3" s="16" t="s">
        <v>42</v>
      </c>
      <c r="F3" s="16" t="s">
        <v>43</v>
      </c>
      <c r="G3" s="16" t="s">
        <v>44</v>
      </c>
      <c r="H3" s="16" t="s">
        <v>45</v>
      </c>
    </row>
    <row r="4" spans="1:8" ht="28.5" customHeight="1">
      <c r="A4" s="16" t="s">
        <v>46</v>
      </c>
      <c r="B4" s="37" t="s">
        <v>47</v>
      </c>
      <c r="C4" s="38"/>
      <c r="D4" s="38"/>
      <c r="E4" s="38"/>
      <c r="F4" s="38"/>
      <c r="G4" s="39"/>
      <c r="H4" s="16"/>
    </row>
    <row r="5" spans="1:8" ht="120.75" customHeight="1">
      <c r="A5" s="40" t="s">
        <v>48</v>
      </c>
      <c r="B5" s="37" t="s">
        <v>49</v>
      </c>
      <c r="C5" s="38" t="s">
        <v>50</v>
      </c>
      <c r="D5" s="37" t="s">
        <v>51</v>
      </c>
      <c r="E5" s="37" t="s">
        <v>52</v>
      </c>
      <c r="F5" s="38">
        <v>1</v>
      </c>
      <c r="G5" s="67">
        <f>ROUND((H7+H8+H9+H10+H11+'200章'!H11+'300章'!H30+'400章'!H8)*0.003,2)</f>
        <v>2553.98</v>
      </c>
      <c r="H5" s="68">
        <f>ROUND(G5*F5,0)</f>
        <v>2554</v>
      </c>
    </row>
    <row r="6" spans="1:8" ht="84.75" customHeight="1">
      <c r="A6" s="40" t="s">
        <v>53</v>
      </c>
      <c r="B6" s="37" t="s">
        <v>54</v>
      </c>
      <c r="C6" s="38" t="s">
        <v>50</v>
      </c>
      <c r="D6" s="37" t="s">
        <v>55</v>
      </c>
      <c r="E6" s="37" t="s">
        <v>56</v>
      </c>
      <c r="F6" s="38">
        <v>1</v>
      </c>
      <c r="G6" s="67">
        <v>3000</v>
      </c>
      <c r="H6" s="68">
        <v>3000</v>
      </c>
    </row>
    <row r="7" spans="1:8" ht="69" customHeight="1">
      <c r="A7" s="16" t="s">
        <v>57</v>
      </c>
      <c r="B7" s="37" t="s">
        <v>58</v>
      </c>
      <c r="C7" s="38" t="s">
        <v>50</v>
      </c>
      <c r="D7" s="37" t="s">
        <v>59</v>
      </c>
      <c r="E7" s="37" t="s">
        <v>60</v>
      </c>
      <c r="F7" s="38">
        <v>1</v>
      </c>
      <c r="G7" s="69"/>
      <c r="H7" s="68">
        <f>ROUND(G7*F7,0)</f>
        <v>0</v>
      </c>
    </row>
    <row r="8" spans="1:8" ht="47.25" customHeight="1">
      <c r="A8" s="16" t="s">
        <v>61</v>
      </c>
      <c r="B8" s="37" t="s">
        <v>62</v>
      </c>
      <c r="C8" s="38" t="s">
        <v>50</v>
      </c>
      <c r="D8" s="37" t="s">
        <v>59</v>
      </c>
      <c r="E8" s="37" t="s">
        <v>63</v>
      </c>
      <c r="F8" s="41">
        <v>1</v>
      </c>
      <c r="G8" s="69"/>
      <c r="H8" s="68">
        <f>ROUND(G8*F8,0)</f>
        <v>0</v>
      </c>
    </row>
    <row r="9" spans="1:8" ht="59.25" customHeight="1">
      <c r="A9" s="16" t="s">
        <v>64</v>
      </c>
      <c r="B9" s="37" t="s">
        <v>65</v>
      </c>
      <c r="C9" s="38" t="s">
        <v>50</v>
      </c>
      <c r="D9" s="37" t="s">
        <v>66</v>
      </c>
      <c r="E9" s="37" t="s">
        <v>67</v>
      </c>
      <c r="F9" s="38">
        <v>1</v>
      </c>
      <c r="G9" s="67">
        <v>851327.25</v>
      </c>
      <c r="H9" s="68">
        <f>ROUND(G9*F9,0)</f>
        <v>851327</v>
      </c>
    </row>
    <row r="10" spans="1:8" ht="93.75" customHeight="1">
      <c r="A10" s="16" t="s">
        <v>68</v>
      </c>
      <c r="B10" s="37" t="s">
        <v>69</v>
      </c>
      <c r="C10" s="38" t="s">
        <v>50</v>
      </c>
      <c r="D10" s="37" t="s">
        <v>70</v>
      </c>
      <c r="E10" s="37" t="s">
        <v>71</v>
      </c>
      <c r="F10" s="38">
        <v>1</v>
      </c>
      <c r="G10" s="67">
        <f>ROUND(('200章'!H11+'300章'!H30+'400章'!H8)*2%,2)</f>
        <v>0</v>
      </c>
      <c r="H10" s="68">
        <f>ROUND(G10*F10,0)</f>
        <v>0</v>
      </c>
    </row>
    <row r="11" spans="1:8" ht="138.75" customHeight="1">
      <c r="A11" s="16" t="s">
        <v>72</v>
      </c>
      <c r="B11" s="37" t="s">
        <v>73</v>
      </c>
      <c r="C11" s="38" t="s">
        <v>50</v>
      </c>
      <c r="D11" s="37" t="s">
        <v>59</v>
      </c>
      <c r="E11" s="57" t="s">
        <v>74</v>
      </c>
      <c r="F11" s="41">
        <v>1</v>
      </c>
      <c r="G11" s="69"/>
      <c r="H11" s="68">
        <f>ROUND(G11*F11,0)</f>
        <v>0</v>
      </c>
    </row>
    <row r="12" spans="1:8" ht="22.5" customHeight="1">
      <c r="A12" s="84" t="s">
        <v>75</v>
      </c>
      <c r="B12" s="85"/>
      <c r="C12" s="84"/>
      <c r="D12" s="84"/>
      <c r="E12" s="84"/>
      <c r="F12" s="84"/>
      <c r="G12" s="84"/>
      <c r="H12" s="68">
        <f>SUM(H5:H11)</f>
        <v>856881</v>
      </c>
    </row>
  </sheetData>
  <sheetProtection password="CF6F" sheet="1"/>
  <mergeCells count="3">
    <mergeCell ref="A1:H1"/>
    <mergeCell ref="A2:H2"/>
    <mergeCell ref="A12:G12"/>
  </mergeCells>
  <printOptions/>
  <pageMargins left="0.4799999999999999" right="0.29" top="0.4799999999999999" bottom="0.44"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1"/>
  <sheetViews>
    <sheetView zoomScalePageLayoutView="0" workbookViewId="0" topLeftCell="A4">
      <selection activeCell="H6" sqref="H6"/>
    </sheetView>
  </sheetViews>
  <sheetFormatPr defaultColWidth="9.00390625" defaultRowHeight="14.25"/>
  <cols>
    <col min="1" max="1" width="6.00390625" style="0" customWidth="1"/>
    <col min="2" max="2" width="12.875" style="0" customWidth="1"/>
    <col min="3" max="3" width="7.375" style="0" customWidth="1"/>
    <col min="4" max="4" width="14.375" style="0" customWidth="1"/>
    <col min="5" max="5" width="12.25390625" style="0" customWidth="1"/>
  </cols>
  <sheetData>
    <row r="1" spans="1:8" ht="24.75" customHeight="1">
      <c r="A1" s="86" t="s">
        <v>36</v>
      </c>
      <c r="B1" s="86"/>
      <c r="C1" s="86"/>
      <c r="D1" s="86"/>
      <c r="E1" s="86"/>
      <c r="F1" s="86"/>
      <c r="G1" s="86"/>
      <c r="H1" s="86"/>
    </row>
    <row r="2" spans="1:8" ht="27.75" customHeight="1">
      <c r="A2" s="87" t="s">
        <v>76</v>
      </c>
      <c r="B2" s="88"/>
      <c r="C2" s="88"/>
      <c r="D2" s="88"/>
      <c r="E2" s="88"/>
      <c r="F2" s="88"/>
      <c r="G2" s="88"/>
      <c r="H2" s="89"/>
    </row>
    <row r="3" spans="1:8" ht="41.25" customHeight="1">
      <c r="A3" s="15" t="s">
        <v>38</v>
      </c>
      <c r="B3" s="15" t="s">
        <v>39</v>
      </c>
      <c r="C3" s="15" t="s">
        <v>40</v>
      </c>
      <c r="D3" s="16" t="s">
        <v>41</v>
      </c>
      <c r="E3" s="16" t="s">
        <v>42</v>
      </c>
      <c r="F3" s="15" t="s">
        <v>43</v>
      </c>
      <c r="G3" s="15" t="s">
        <v>44</v>
      </c>
      <c r="H3" s="15" t="s">
        <v>45</v>
      </c>
    </row>
    <row r="4" spans="1:8" ht="50.25" customHeight="1">
      <c r="A4" s="10" t="s">
        <v>77</v>
      </c>
      <c r="B4" s="17" t="s">
        <v>78</v>
      </c>
      <c r="C4" s="17"/>
      <c r="D4" s="17"/>
      <c r="E4" s="17"/>
      <c r="F4" s="17"/>
      <c r="G4" s="10"/>
      <c r="H4" s="10"/>
    </row>
    <row r="5" spans="1:8" ht="90.75" customHeight="1">
      <c r="A5" s="19" t="s">
        <v>48</v>
      </c>
      <c r="B5" s="17" t="s">
        <v>79</v>
      </c>
      <c r="C5" s="17" t="s">
        <v>80</v>
      </c>
      <c r="D5" s="18" t="s">
        <v>81</v>
      </c>
      <c r="E5" s="18" t="s">
        <v>82</v>
      </c>
      <c r="F5" s="17">
        <v>122.9</v>
      </c>
      <c r="G5" s="72"/>
      <c r="H5" s="70">
        <f aca="true" t="shared" si="0" ref="H5:H10">ROUND(F5*G5,0)</f>
        <v>0</v>
      </c>
    </row>
    <row r="6" spans="1:8" ht="90" customHeight="1">
      <c r="A6" s="19" t="s">
        <v>53</v>
      </c>
      <c r="B6" s="17" t="s">
        <v>83</v>
      </c>
      <c r="C6" s="17" t="s">
        <v>80</v>
      </c>
      <c r="D6" s="18" t="s">
        <v>84</v>
      </c>
      <c r="E6" s="18" t="s">
        <v>82</v>
      </c>
      <c r="F6" s="17">
        <f>15620+427.9+14701</f>
        <v>30748.9</v>
      </c>
      <c r="G6" s="72"/>
      <c r="H6" s="70">
        <f t="shared" si="0"/>
        <v>0</v>
      </c>
    </row>
    <row r="7" spans="1:8" ht="75" customHeight="1">
      <c r="A7" s="19" t="s">
        <v>85</v>
      </c>
      <c r="B7" s="17" t="s">
        <v>86</v>
      </c>
      <c r="C7" s="17" t="s">
        <v>80</v>
      </c>
      <c r="D7" s="18" t="s">
        <v>84</v>
      </c>
      <c r="E7" s="18" t="s">
        <v>82</v>
      </c>
      <c r="F7" s="17">
        <v>370.1</v>
      </c>
      <c r="G7" s="72"/>
      <c r="H7" s="70">
        <f t="shared" si="0"/>
        <v>0</v>
      </c>
    </row>
    <row r="8" spans="1:8" ht="79.5" customHeight="1">
      <c r="A8" s="19" t="s">
        <v>87</v>
      </c>
      <c r="B8" s="17" t="s">
        <v>88</v>
      </c>
      <c r="C8" s="17" t="s">
        <v>80</v>
      </c>
      <c r="D8" s="18" t="s">
        <v>84</v>
      </c>
      <c r="E8" s="18" t="s">
        <v>82</v>
      </c>
      <c r="F8" s="17">
        <v>2200.3</v>
      </c>
      <c r="G8" s="72"/>
      <c r="H8" s="70">
        <f t="shared" si="0"/>
        <v>0</v>
      </c>
    </row>
    <row r="9" spans="1:8" ht="45.75" customHeight="1">
      <c r="A9" s="19" t="s">
        <v>89</v>
      </c>
      <c r="B9" s="17" t="s">
        <v>90</v>
      </c>
      <c r="C9" s="17"/>
      <c r="D9" s="18"/>
      <c r="E9" s="18"/>
      <c r="F9" s="17"/>
      <c r="G9" s="20"/>
      <c r="H9" s="20"/>
    </row>
    <row r="10" spans="1:8" ht="101.25" customHeight="1">
      <c r="A10" s="19" t="s">
        <v>91</v>
      </c>
      <c r="B10" s="17" t="s">
        <v>92</v>
      </c>
      <c r="C10" s="17" t="s">
        <v>93</v>
      </c>
      <c r="D10" s="18" t="s">
        <v>94</v>
      </c>
      <c r="E10" s="18" t="s">
        <v>95</v>
      </c>
      <c r="F10" s="17">
        <v>5968</v>
      </c>
      <c r="G10" s="72"/>
      <c r="H10" s="70">
        <f t="shared" si="0"/>
        <v>0</v>
      </c>
    </row>
    <row r="11" spans="1:8" ht="42" customHeight="1">
      <c r="A11" s="90" t="s">
        <v>96</v>
      </c>
      <c r="B11" s="90"/>
      <c r="C11" s="90"/>
      <c r="D11" s="90"/>
      <c r="E11" s="90"/>
      <c r="F11" s="90"/>
      <c r="G11" s="90"/>
      <c r="H11" s="71">
        <f>SUM(H5:H10)</f>
        <v>0</v>
      </c>
    </row>
  </sheetData>
  <sheetProtection password="CF6F" sheet="1"/>
  <mergeCells count="3">
    <mergeCell ref="A1:H1"/>
    <mergeCell ref="A2:H2"/>
    <mergeCell ref="A11:G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4">
      <selection activeCell="H8" sqref="H8"/>
    </sheetView>
  </sheetViews>
  <sheetFormatPr defaultColWidth="9.00390625" defaultRowHeight="14.25"/>
  <cols>
    <col min="1" max="1" width="6.75390625" style="0" customWidth="1"/>
    <col min="3" max="3" width="5.125" style="0" customWidth="1"/>
    <col min="4" max="4" width="13.875" style="0" customWidth="1"/>
    <col min="5" max="5" width="17.25390625" style="0" customWidth="1"/>
    <col min="9" max="9" width="9.00390625" style="14" customWidth="1"/>
  </cols>
  <sheetData>
    <row r="1" spans="1:8" ht="26.25" customHeight="1">
      <c r="A1" s="86" t="s">
        <v>36</v>
      </c>
      <c r="B1" s="86"/>
      <c r="C1" s="86"/>
      <c r="D1" s="86"/>
      <c r="E1" s="86"/>
      <c r="F1" s="86"/>
      <c r="G1" s="86"/>
      <c r="H1" s="86"/>
    </row>
    <row r="2" spans="1:8" ht="30" customHeight="1">
      <c r="A2" s="87" t="s">
        <v>97</v>
      </c>
      <c r="B2" s="88"/>
      <c r="C2" s="88"/>
      <c r="D2" s="88"/>
      <c r="E2" s="88"/>
      <c r="F2" s="88"/>
      <c r="G2" s="88"/>
      <c r="H2" s="89"/>
    </row>
    <row r="3" spans="1:8" ht="43.5" customHeight="1">
      <c r="A3" s="15" t="s">
        <v>38</v>
      </c>
      <c r="B3" s="15" t="s">
        <v>39</v>
      </c>
      <c r="C3" s="15" t="s">
        <v>40</v>
      </c>
      <c r="D3" s="16" t="s">
        <v>41</v>
      </c>
      <c r="E3" s="16" t="s">
        <v>42</v>
      </c>
      <c r="F3" s="15" t="s">
        <v>43</v>
      </c>
      <c r="G3" s="15" t="s">
        <v>44</v>
      </c>
      <c r="H3" s="15" t="s">
        <v>45</v>
      </c>
    </row>
    <row r="4" spans="1:8" ht="75.75" customHeight="1">
      <c r="A4" s="10" t="s">
        <v>98</v>
      </c>
      <c r="B4" s="17" t="s">
        <v>99</v>
      </c>
      <c r="C4" s="17" t="s">
        <v>80</v>
      </c>
      <c r="D4" s="18" t="s">
        <v>100</v>
      </c>
      <c r="E4" s="18" t="s">
        <v>101</v>
      </c>
      <c r="F4" s="17">
        <v>370.1</v>
      </c>
      <c r="G4" s="72"/>
      <c r="H4" s="71">
        <f>ROUND(F4*G4,0)</f>
        <v>0</v>
      </c>
    </row>
    <row r="5" spans="1:8" ht="60" customHeight="1">
      <c r="A5" s="19" t="s">
        <v>102</v>
      </c>
      <c r="B5" s="17" t="s">
        <v>103</v>
      </c>
      <c r="C5" s="17" t="s">
        <v>80</v>
      </c>
      <c r="D5" s="18" t="s">
        <v>81</v>
      </c>
      <c r="E5" s="18" t="s">
        <v>82</v>
      </c>
      <c r="F5" s="17">
        <v>2200.3</v>
      </c>
      <c r="G5" s="72"/>
      <c r="H5" s="71">
        <f aca="true" t="shared" si="0" ref="H5:H29">ROUND(F5*G5,0)</f>
        <v>0</v>
      </c>
    </row>
    <row r="6" spans="1:8" ht="88.5" customHeight="1">
      <c r="A6" s="19" t="s">
        <v>104</v>
      </c>
      <c r="B6" s="17" t="s">
        <v>105</v>
      </c>
      <c r="C6" s="17" t="s">
        <v>93</v>
      </c>
      <c r="D6" s="18" t="s">
        <v>106</v>
      </c>
      <c r="E6" s="18" t="s">
        <v>107</v>
      </c>
      <c r="F6" s="17">
        <f>18189.4+33444</f>
        <v>51633.4</v>
      </c>
      <c r="G6" s="72"/>
      <c r="H6" s="71">
        <f t="shared" si="0"/>
        <v>0</v>
      </c>
    </row>
    <row r="7" spans="1:8" ht="26.25" customHeight="1">
      <c r="A7" s="19" t="s">
        <v>108</v>
      </c>
      <c r="B7" s="17" t="s">
        <v>109</v>
      </c>
      <c r="C7" s="17"/>
      <c r="D7" s="21"/>
      <c r="E7" s="21"/>
      <c r="F7" s="17"/>
      <c r="G7" s="20"/>
      <c r="H7" s="10"/>
    </row>
    <row r="8" spans="1:8" ht="75.75" customHeight="1">
      <c r="A8" s="19" t="s">
        <v>48</v>
      </c>
      <c r="B8" s="17" t="s">
        <v>110</v>
      </c>
      <c r="C8" s="17" t="s">
        <v>93</v>
      </c>
      <c r="D8" s="18" t="s">
        <v>106</v>
      </c>
      <c r="E8" s="18" t="s">
        <v>107</v>
      </c>
      <c r="F8" s="17">
        <f>299167.6+272272</f>
        <v>571439.6</v>
      </c>
      <c r="G8" s="72"/>
      <c r="H8" s="71">
        <f t="shared" si="0"/>
        <v>0</v>
      </c>
    </row>
    <row r="9" spans="1:8" ht="32.25" customHeight="1">
      <c r="A9" s="22" t="s">
        <v>111</v>
      </c>
      <c r="B9" s="23" t="s">
        <v>112</v>
      </c>
      <c r="C9" s="17"/>
      <c r="D9" s="24"/>
      <c r="E9" s="25"/>
      <c r="F9" s="17"/>
      <c r="G9" s="20"/>
      <c r="H9" s="10"/>
    </row>
    <row r="10" spans="1:8" ht="135" customHeight="1">
      <c r="A10" s="26" t="s">
        <v>48</v>
      </c>
      <c r="B10" s="27" t="s">
        <v>113</v>
      </c>
      <c r="C10" s="17" t="s">
        <v>80</v>
      </c>
      <c r="D10" s="24" t="s">
        <v>114</v>
      </c>
      <c r="E10" s="25" t="s">
        <v>115</v>
      </c>
      <c r="F10" s="58">
        <f>2675.5</f>
        <v>2675.5</v>
      </c>
      <c r="G10" s="72"/>
      <c r="H10" s="71">
        <f t="shared" si="0"/>
        <v>0</v>
      </c>
    </row>
    <row r="11" spans="1:8" ht="61.5" customHeight="1">
      <c r="A11" s="26" t="s">
        <v>116</v>
      </c>
      <c r="B11" s="17" t="s">
        <v>117</v>
      </c>
      <c r="C11" s="17" t="s">
        <v>93</v>
      </c>
      <c r="D11" s="18" t="s">
        <v>106</v>
      </c>
      <c r="E11" s="18" t="s">
        <v>118</v>
      </c>
      <c r="F11" s="17">
        <v>10698.1</v>
      </c>
      <c r="G11" s="72"/>
      <c r="H11" s="71">
        <f t="shared" si="0"/>
        <v>0</v>
      </c>
    </row>
    <row r="12" spans="1:8" ht="144" customHeight="1">
      <c r="A12" s="19" t="s">
        <v>119</v>
      </c>
      <c r="B12" s="17" t="s">
        <v>120</v>
      </c>
      <c r="C12" s="17" t="s">
        <v>93</v>
      </c>
      <c r="D12" s="18" t="s">
        <v>121</v>
      </c>
      <c r="E12" s="18" t="s">
        <v>122</v>
      </c>
      <c r="F12" s="17">
        <f>11407.8+29607.2</f>
        <v>41015</v>
      </c>
      <c r="G12" s="72"/>
      <c r="H12" s="71">
        <f t="shared" si="0"/>
        <v>0</v>
      </c>
    </row>
    <row r="13" spans="1:8" ht="105.75" customHeight="1">
      <c r="A13" s="22" t="s">
        <v>123</v>
      </c>
      <c r="B13" s="23" t="s">
        <v>124</v>
      </c>
      <c r="C13" s="17" t="s">
        <v>93</v>
      </c>
      <c r="D13" s="28" t="s">
        <v>125</v>
      </c>
      <c r="E13" s="28" t="s">
        <v>126</v>
      </c>
      <c r="F13" s="17">
        <f>23150.1+23098.9</f>
        <v>46249</v>
      </c>
      <c r="G13" s="72"/>
      <c r="H13" s="71">
        <f t="shared" si="0"/>
        <v>0</v>
      </c>
    </row>
    <row r="14" spans="1:8" ht="36.75" customHeight="1">
      <c r="A14" s="26" t="s">
        <v>127</v>
      </c>
      <c r="B14" s="24" t="s">
        <v>128</v>
      </c>
      <c r="C14" s="29"/>
      <c r="D14" s="30"/>
      <c r="E14" s="30"/>
      <c r="F14" s="17"/>
      <c r="G14" s="20"/>
      <c r="H14" s="10"/>
    </row>
    <row r="15" spans="1:8" ht="124.5" customHeight="1">
      <c r="A15" s="26" t="s">
        <v>48</v>
      </c>
      <c r="B15" s="24" t="s">
        <v>129</v>
      </c>
      <c r="C15" s="17" t="s">
        <v>93</v>
      </c>
      <c r="D15" s="24" t="s">
        <v>130</v>
      </c>
      <c r="E15" s="25" t="s">
        <v>131</v>
      </c>
      <c r="F15" s="17">
        <v>17000</v>
      </c>
      <c r="G15" s="72"/>
      <c r="H15" s="71">
        <f t="shared" si="0"/>
        <v>0</v>
      </c>
    </row>
    <row r="16" spans="1:9" s="61" customFormat="1" ht="120" customHeight="1">
      <c r="A16" s="26" t="s">
        <v>53</v>
      </c>
      <c r="B16" s="59" t="s">
        <v>132</v>
      </c>
      <c r="C16" s="33" t="s">
        <v>93</v>
      </c>
      <c r="D16" s="24" t="s">
        <v>130</v>
      </c>
      <c r="E16" s="25" t="s">
        <v>131</v>
      </c>
      <c r="F16" s="33">
        <v>30316</v>
      </c>
      <c r="G16" s="72"/>
      <c r="H16" s="70">
        <f t="shared" si="0"/>
        <v>0</v>
      </c>
      <c r="I16" s="60"/>
    </row>
    <row r="17" spans="1:8" ht="123" customHeight="1">
      <c r="A17" s="26" t="s">
        <v>85</v>
      </c>
      <c r="B17" s="31" t="s">
        <v>133</v>
      </c>
      <c r="C17" s="17" t="s">
        <v>80</v>
      </c>
      <c r="D17" s="24" t="s">
        <v>114</v>
      </c>
      <c r="E17" s="25" t="s">
        <v>131</v>
      </c>
      <c r="F17" s="17">
        <f>7758.5+427.9+7869.5</f>
        <v>16055.9</v>
      </c>
      <c r="G17" s="72"/>
      <c r="H17" s="71">
        <f t="shared" si="0"/>
        <v>0</v>
      </c>
    </row>
    <row r="18" spans="1:9" s="61" customFormat="1" ht="98.25" customHeight="1">
      <c r="A18" s="26" t="s">
        <v>87</v>
      </c>
      <c r="B18" s="62" t="s">
        <v>134</v>
      </c>
      <c r="C18" s="33" t="s">
        <v>93</v>
      </c>
      <c r="D18" s="63" t="s">
        <v>181</v>
      </c>
      <c r="E18" s="63" t="s">
        <v>182</v>
      </c>
      <c r="F18" s="33">
        <v>1000</v>
      </c>
      <c r="G18" s="72"/>
      <c r="H18" s="71">
        <f t="shared" si="0"/>
        <v>0</v>
      </c>
      <c r="I18" s="60"/>
    </row>
    <row r="19" spans="1:8" ht="44.25" customHeight="1">
      <c r="A19" s="26" t="s">
        <v>135</v>
      </c>
      <c r="B19" s="31" t="s">
        <v>136</v>
      </c>
      <c r="C19" s="29"/>
      <c r="D19" s="30"/>
      <c r="E19" s="30"/>
      <c r="F19" s="17"/>
      <c r="G19" s="20"/>
      <c r="H19" s="10"/>
    </row>
    <row r="20" spans="1:8" ht="131.25" customHeight="1">
      <c r="A20" s="26" t="s">
        <v>48</v>
      </c>
      <c r="B20" s="24" t="s">
        <v>137</v>
      </c>
      <c r="C20" s="29" t="s">
        <v>138</v>
      </c>
      <c r="D20" s="24" t="s">
        <v>114</v>
      </c>
      <c r="E20" s="25" t="s">
        <v>139</v>
      </c>
      <c r="F20" s="17">
        <f>2769.1+4156</f>
        <v>6925.1</v>
      </c>
      <c r="G20" s="72"/>
      <c r="H20" s="71">
        <f t="shared" si="0"/>
        <v>0</v>
      </c>
    </row>
    <row r="21" spans="1:8" ht="48" customHeight="1">
      <c r="A21" s="26" t="s">
        <v>140</v>
      </c>
      <c r="B21" s="31" t="s">
        <v>141</v>
      </c>
      <c r="C21" s="29"/>
      <c r="D21" s="24"/>
      <c r="E21" s="25"/>
      <c r="F21" s="17"/>
      <c r="G21" s="20"/>
      <c r="H21" s="10"/>
    </row>
    <row r="22" spans="1:9" ht="89.25" customHeight="1">
      <c r="A22" s="26" t="s">
        <v>48</v>
      </c>
      <c r="B22" s="24" t="s">
        <v>142</v>
      </c>
      <c r="C22" s="29" t="s">
        <v>138</v>
      </c>
      <c r="D22" s="24" t="s">
        <v>114</v>
      </c>
      <c r="E22" s="25" t="s">
        <v>131</v>
      </c>
      <c r="F22" s="58">
        <v>5092.4</v>
      </c>
      <c r="G22" s="72"/>
      <c r="H22" s="71">
        <f t="shared" si="0"/>
        <v>0</v>
      </c>
      <c r="I22" s="34"/>
    </row>
    <row r="23" spans="1:8" ht="89.25" customHeight="1">
      <c r="A23" s="26" t="s">
        <v>143</v>
      </c>
      <c r="B23" s="24" t="s">
        <v>144</v>
      </c>
      <c r="C23" s="29" t="s">
        <v>145</v>
      </c>
      <c r="D23" s="24" t="s">
        <v>146</v>
      </c>
      <c r="E23" s="25" t="s">
        <v>131</v>
      </c>
      <c r="F23" s="17">
        <v>79</v>
      </c>
      <c r="G23" s="72"/>
      <c r="H23" s="71">
        <f t="shared" si="0"/>
        <v>0</v>
      </c>
    </row>
    <row r="24" spans="1:8" ht="89.25" customHeight="1">
      <c r="A24" s="22" t="s">
        <v>147</v>
      </c>
      <c r="B24" s="23" t="s">
        <v>148</v>
      </c>
      <c r="C24" s="32"/>
      <c r="D24" s="28"/>
      <c r="E24" s="28"/>
      <c r="F24" s="17"/>
      <c r="G24" s="20"/>
      <c r="H24" s="10"/>
    </row>
    <row r="25" spans="1:8" ht="144" customHeight="1">
      <c r="A25" s="22" t="s">
        <v>149</v>
      </c>
      <c r="B25" s="23" t="s">
        <v>150</v>
      </c>
      <c r="C25" s="17" t="s">
        <v>80</v>
      </c>
      <c r="D25" s="24" t="s">
        <v>151</v>
      </c>
      <c r="E25" s="25" t="s">
        <v>152</v>
      </c>
      <c r="F25" s="17">
        <v>122.9</v>
      </c>
      <c r="G25" s="72"/>
      <c r="H25" s="71">
        <f t="shared" si="0"/>
        <v>0</v>
      </c>
    </row>
    <row r="26" spans="1:8" ht="28.5" customHeight="1">
      <c r="A26" s="19" t="s">
        <v>153</v>
      </c>
      <c r="B26" s="17" t="s">
        <v>154</v>
      </c>
      <c r="C26" s="17"/>
      <c r="D26" s="18"/>
      <c r="E26" s="18"/>
      <c r="F26" s="17"/>
      <c r="G26" s="20"/>
      <c r="H26" s="10"/>
    </row>
    <row r="27" spans="1:8" ht="93.75" customHeight="1">
      <c r="A27" s="19" t="s">
        <v>155</v>
      </c>
      <c r="B27" s="17" t="s">
        <v>156</v>
      </c>
      <c r="C27" s="17" t="s">
        <v>157</v>
      </c>
      <c r="D27" s="18" t="s">
        <v>158</v>
      </c>
      <c r="E27" s="18" t="s">
        <v>159</v>
      </c>
      <c r="F27" s="17">
        <v>676</v>
      </c>
      <c r="G27" s="72"/>
      <c r="H27" s="71">
        <f t="shared" si="0"/>
        <v>0</v>
      </c>
    </row>
    <row r="28" spans="1:8" ht="88.5" customHeight="1">
      <c r="A28" s="19" t="s">
        <v>160</v>
      </c>
      <c r="B28" s="58" t="s">
        <v>183</v>
      </c>
      <c r="C28" s="17" t="s">
        <v>157</v>
      </c>
      <c r="D28" s="18" t="s">
        <v>158</v>
      </c>
      <c r="E28" s="18" t="s">
        <v>159</v>
      </c>
      <c r="F28" s="17">
        <v>156</v>
      </c>
      <c r="G28" s="72"/>
      <c r="H28" s="71">
        <f t="shared" si="0"/>
        <v>0</v>
      </c>
    </row>
    <row r="29" spans="1:8" ht="96.75" customHeight="1">
      <c r="A29" s="19" t="s">
        <v>85</v>
      </c>
      <c r="B29" s="17" t="s">
        <v>161</v>
      </c>
      <c r="C29" s="17" t="s">
        <v>162</v>
      </c>
      <c r="D29" s="18" t="s">
        <v>163</v>
      </c>
      <c r="E29" s="18" t="s">
        <v>159</v>
      </c>
      <c r="F29" s="17">
        <v>7792.2</v>
      </c>
      <c r="G29" s="72"/>
      <c r="H29" s="71">
        <f t="shared" si="0"/>
        <v>0</v>
      </c>
    </row>
    <row r="30" spans="1:8" ht="43.5" customHeight="1">
      <c r="A30" s="90" t="s">
        <v>164</v>
      </c>
      <c r="B30" s="90"/>
      <c r="C30" s="90"/>
      <c r="D30" s="90"/>
      <c r="E30" s="90"/>
      <c r="F30" s="90"/>
      <c r="G30" s="90"/>
      <c r="H30" s="71">
        <f>SUM(H4:H29)</f>
        <v>0</v>
      </c>
    </row>
  </sheetData>
  <sheetProtection password="CF6F" sheet="1"/>
  <mergeCells count="3">
    <mergeCell ref="A1:H1"/>
    <mergeCell ref="A2:H2"/>
    <mergeCell ref="A30:G30"/>
  </mergeCells>
  <printOptions/>
  <pageMargins left="0.7086614173228347" right="0.7086614173228347" top="0.54" bottom="0.5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8"/>
  <sheetViews>
    <sheetView zoomScale="70" zoomScaleNormal="70" zoomScalePageLayoutView="0" workbookViewId="0" topLeftCell="A1">
      <selection activeCell="L7" sqref="L7"/>
    </sheetView>
  </sheetViews>
  <sheetFormatPr defaultColWidth="9.00390625" defaultRowHeight="14.25"/>
  <cols>
    <col min="2" max="2" width="17.375" style="0" customWidth="1"/>
  </cols>
  <sheetData>
    <row r="1" spans="1:8" ht="24" customHeight="1">
      <c r="A1" s="86" t="s">
        <v>36</v>
      </c>
      <c r="B1" s="86"/>
      <c r="C1" s="86"/>
      <c r="D1" s="86"/>
      <c r="E1" s="86"/>
      <c r="F1" s="86"/>
      <c r="G1" s="86"/>
      <c r="H1" s="86"/>
    </row>
    <row r="2" spans="1:8" ht="33.75" customHeight="1">
      <c r="A2" s="87" t="s">
        <v>165</v>
      </c>
      <c r="B2" s="88"/>
      <c r="C2" s="88"/>
      <c r="D2" s="88"/>
      <c r="E2" s="88"/>
      <c r="F2" s="88"/>
      <c r="G2" s="88"/>
      <c r="H2" s="89"/>
    </row>
    <row r="3" spans="1:8" ht="24">
      <c r="A3" s="1" t="s">
        <v>166</v>
      </c>
      <c r="B3" s="2" t="s">
        <v>167</v>
      </c>
      <c r="C3" s="2" t="s">
        <v>40</v>
      </c>
      <c r="D3" s="2" t="s">
        <v>41</v>
      </c>
      <c r="E3" s="2" t="s">
        <v>42</v>
      </c>
      <c r="F3" s="2" t="s">
        <v>43</v>
      </c>
      <c r="G3" s="2" t="s">
        <v>44</v>
      </c>
      <c r="H3" s="2" t="s">
        <v>45</v>
      </c>
    </row>
    <row r="4" spans="1:8" ht="24" customHeight="1">
      <c r="A4" s="3" t="s">
        <v>168</v>
      </c>
      <c r="B4" s="11" t="s">
        <v>169</v>
      </c>
      <c r="C4" s="4"/>
      <c r="D4" s="5"/>
      <c r="E4" s="5"/>
      <c r="F4" s="6"/>
      <c r="G4" s="6"/>
      <c r="H4" s="7"/>
    </row>
    <row r="5" spans="1:8" ht="129" customHeight="1">
      <c r="A5" s="3" t="s">
        <v>48</v>
      </c>
      <c r="B5" s="11" t="s">
        <v>170</v>
      </c>
      <c r="C5" s="4" t="s">
        <v>171</v>
      </c>
      <c r="D5" s="8" t="s">
        <v>172</v>
      </c>
      <c r="E5" s="8" t="s">
        <v>173</v>
      </c>
      <c r="F5" s="6">
        <v>942</v>
      </c>
      <c r="G5" s="74"/>
      <c r="H5" s="73">
        <f>ROUND(F5*G5,0)</f>
        <v>0</v>
      </c>
    </row>
    <row r="6" spans="1:8" ht="22.5" customHeight="1">
      <c r="A6" s="9" t="s">
        <v>174</v>
      </c>
      <c r="B6" s="5" t="s">
        <v>175</v>
      </c>
      <c r="C6" s="6"/>
      <c r="D6" s="12"/>
      <c r="E6" s="12"/>
      <c r="F6" s="6"/>
      <c r="G6" s="6"/>
      <c r="H6" s="6"/>
    </row>
    <row r="7" spans="1:8" ht="190.5" customHeight="1">
      <c r="A7" s="9" t="s">
        <v>48</v>
      </c>
      <c r="B7" s="13" t="s">
        <v>176</v>
      </c>
      <c r="C7" s="6" t="s">
        <v>145</v>
      </c>
      <c r="D7" s="13" t="s">
        <v>177</v>
      </c>
      <c r="E7" s="13" t="s">
        <v>178</v>
      </c>
      <c r="F7" s="6">
        <v>31.5</v>
      </c>
      <c r="G7" s="74"/>
      <c r="H7" s="73">
        <f>ROUND(F7*G7,0)</f>
        <v>0</v>
      </c>
    </row>
    <row r="8" spans="1:8" ht="30" customHeight="1">
      <c r="A8" s="90" t="s">
        <v>179</v>
      </c>
      <c r="B8" s="90"/>
      <c r="C8" s="90"/>
      <c r="D8" s="90"/>
      <c r="E8" s="90"/>
      <c r="F8" s="90"/>
      <c r="G8" s="90"/>
      <c r="H8" s="71">
        <f>SUM(H5:H7)</f>
        <v>0</v>
      </c>
    </row>
  </sheetData>
  <sheetProtection password="CF6F" sheet="1"/>
  <mergeCells count="3">
    <mergeCell ref="A1:H1"/>
    <mergeCell ref="A2:H2"/>
    <mergeCell ref="A8:G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2020-04-22T11:29:30Z</cp:lastPrinted>
  <dcterms:created xsi:type="dcterms:W3CDTF">1996-12-17T01:32:42Z</dcterms:created>
  <dcterms:modified xsi:type="dcterms:W3CDTF">2020-04-26T08:16:49Z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